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numbe\Documents\Jeff's Stuff\Coaching\IMBA_Board\"/>
    </mc:Choice>
  </mc:AlternateContent>
  <xr:revisionPtr revIDLastSave="0" documentId="8_{9C83B95B-5709-4B7D-BD1E-9B3F954D2C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6" r:id="rId1"/>
    <sheet name="Positions" sheetId="2" r:id="rId2"/>
    <sheet name="BattingOrder" sheetId="3" r:id="rId3"/>
    <sheet name="Stats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4" l="1"/>
  <c r="D14" i="4"/>
  <c r="C14" i="4"/>
  <c r="E13" i="4"/>
  <c r="D13" i="4"/>
  <c r="C13" i="4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BA45" i="2"/>
  <c r="AZ45" i="2"/>
  <c r="BA44" i="2"/>
  <c r="AZ44" i="2"/>
  <c r="BA43" i="2"/>
  <c r="AZ43" i="2"/>
  <c r="BA42" i="2"/>
  <c r="AZ42" i="2"/>
  <c r="BA41" i="2"/>
  <c r="AZ41" i="2"/>
  <c r="BA40" i="2"/>
  <c r="AZ40" i="2"/>
  <c r="BA39" i="2"/>
  <c r="AZ39" i="2"/>
  <c r="BA38" i="2"/>
  <c r="AZ38" i="2"/>
  <c r="BA37" i="2"/>
  <c r="AZ37" i="2"/>
  <c r="BA36" i="2"/>
  <c r="AZ36" i="2"/>
  <c r="BA35" i="2"/>
  <c r="AZ35" i="2"/>
  <c r="BA34" i="2"/>
  <c r="AZ34" i="2"/>
  <c r="BA33" i="2"/>
  <c r="AZ33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U33" i="2"/>
  <c r="AQ45" i="2"/>
  <c r="AP45" i="2"/>
  <c r="AQ44" i="2"/>
  <c r="AP44" i="2"/>
  <c r="AQ43" i="2"/>
  <c r="AP43" i="2"/>
  <c r="AQ42" i="2"/>
  <c r="AP42" i="2"/>
  <c r="AQ41" i="2"/>
  <c r="AP41" i="2"/>
  <c r="AQ40" i="2"/>
  <c r="AP40" i="2"/>
  <c r="AQ39" i="2"/>
  <c r="AP39" i="2"/>
  <c r="AQ38" i="2"/>
  <c r="AP38" i="2"/>
  <c r="AQ37" i="2"/>
  <c r="AP37" i="2"/>
  <c r="AQ36" i="2"/>
  <c r="AP36" i="2"/>
  <c r="AQ35" i="2"/>
  <c r="AP35" i="2"/>
  <c r="AQ34" i="2"/>
  <c r="AP34" i="2"/>
  <c r="AQ33" i="2"/>
  <c r="AP33" i="2"/>
  <c r="AL45" i="2"/>
  <c r="AK45" i="2"/>
  <c r="AL44" i="2"/>
  <c r="AK44" i="2"/>
  <c r="AL43" i="2"/>
  <c r="AK43" i="2"/>
  <c r="AL42" i="2"/>
  <c r="AK42" i="2"/>
  <c r="AL41" i="2"/>
  <c r="AK41" i="2"/>
  <c r="AL40" i="2"/>
  <c r="AK40" i="2"/>
  <c r="AL39" i="2"/>
  <c r="AK39" i="2"/>
  <c r="AL38" i="2"/>
  <c r="AK38" i="2"/>
  <c r="AL37" i="2"/>
  <c r="AK37" i="2"/>
  <c r="AL36" i="2"/>
  <c r="AK36" i="2"/>
  <c r="AL35" i="2"/>
  <c r="AK35" i="2"/>
  <c r="AL34" i="2"/>
  <c r="AK34" i="2"/>
  <c r="AL33" i="2"/>
  <c r="AK33" i="2"/>
  <c r="AG45" i="2"/>
  <c r="AF45" i="2"/>
  <c r="AG44" i="2"/>
  <c r="AF44" i="2"/>
  <c r="AG43" i="2"/>
  <c r="AF43" i="2"/>
  <c r="AG42" i="2"/>
  <c r="AF42" i="2"/>
  <c r="AG41" i="2"/>
  <c r="AF41" i="2"/>
  <c r="AG40" i="2"/>
  <c r="AF40" i="2"/>
  <c r="AG39" i="2"/>
  <c r="AF39" i="2"/>
  <c r="AG38" i="2"/>
  <c r="AF38" i="2"/>
  <c r="AG37" i="2"/>
  <c r="AF37" i="2"/>
  <c r="AG36" i="2"/>
  <c r="AF36" i="2"/>
  <c r="AG35" i="2"/>
  <c r="AF35" i="2"/>
  <c r="AG34" i="2"/>
  <c r="AF34" i="2"/>
  <c r="AG33" i="2"/>
  <c r="AF33" i="2"/>
  <c r="AB45" i="2"/>
  <c r="AA45" i="2"/>
  <c r="AB44" i="2"/>
  <c r="AA44" i="2"/>
  <c r="AB43" i="2"/>
  <c r="AA43" i="2"/>
  <c r="AB42" i="2"/>
  <c r="AA42" i="2"/>
  <c r="AB41" i="2"/>
  <c r="AA41" i="2"/>
  <c r="AB40" i="2"/>
  <c r="AA40" i="2"/>
  <c r="AB39" i="2"/>
  <c r="AA39" i="2"/>
  <c r="AB38" i="2"/>
  <c r="AA38" i="2"/>
  <c r="AB37" i="2"/>
  <c r="AA37" i="2"/>
  <c r="AB36" i="2"/>
  <c r="AA36" i="2"/>
  <c r="AB35" i="2"/>
  <c r="AA35" i="2"/>
  <c r="AB34" i="2"/>
  <c r="AA34" i="2"/>
  <c r="AB33" i="2"/>
  <c r="AA33" i="2"/>
  <c r="W45" i="2"/>
  <c r="V45" i="2"/>
  <c r="W44" i="2"/>
  <c r="V44" i="2"/>
  <c r="W43" i="2"/>
  <c r="V43" i="2"/>
  <c r="W42" i="2"/>
  <c r="V42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R45" i="2"/>
  <c r="Q45" i="2"/>
  <c r="R44" i="2"/>
  <c r="Q44" i="2"/>
  <c r="R43" i="2"/>
  <c r="Q43" i="2"/>
  <c r="R42" i="2"/>
  <c r="Q42" i="2"/>
  <c r="R41" i="2"/>
  <c r="Q41" i="2"/>
  <c r="R40" i="2"/>
  <c r="Q40" i="2"/>
  <c r="R39" i="2"/>
  <c r="Q39" i="2"/>
  <c r="R38" i="2"/>
  <c r="Q38" i="2"/>
  <c r="R37" i="2"/>
  <c r="Q37" i="2"/>
  <c r="R36" i="2"/>
  <c r="Q36" i="2"/>
  <c r="R35" i="2"/>
  <c r="Q35" i="2"/>
  <c r="R34" i="2"/>
  <c r="Q34" i="2"/>
  <c r="R33" i="2"/>
  <c r="Q33" i="2"/>
  <c r="M45" i="2"/>
  <c r="L45" i="2"/>
  <c r="M44" i="2"/>
  <c r="L44" i="2"/>
  <c r="M43" i="2"/>
  <c r="L43" i="2"/>
  <c r="M42" i="2"/>
  <c r="L42" i="2"/>
  <c r="M41" i="2"/>
  <c r="L41" i="2"/>
  <c r="M40" i="2"/>
  <c r="L40" i="2"/>
  <c r="M39" i="2"/>
  <c r="L39" i="2"/>
  <c r="M38" i="2"/>
  <c r="L38" i="2"/>
  <c r="M37" i="2"/>
  <c r="L37" i="2"/>
  <c r="M36" i="2"/>
  <c r="L36" i="2"/>
  <c r="M35" i="2"/>
  <c r="L35" i="2"/>
  <c r="M34" i="2"/>
  <c r="L34" i="2"/>
  <c r="M33" i="2"/>
  <c r="L33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C45" i="2"/>
  <c r="B45" i="2"/>
  <c r="C44" i="2"/>
  <c r="B44" i="2"/>
  <c r="C43" i="2"/>
  <c r="C42" i="2"/>
  <c r="C41" i="2"/>
  <c r="C40" i="2"/>
  <c r="C39" i="2"/>
  <c r="C38" i="2"/>
  <c r="C37" i="2"/>
  <c r="C36" i="2"/>
  <c r="C35" i="2"/>
  <c r="C34" i="2"/>
  <c r="C33" i="2"/>
  <c r="B43" i="2"/>
  <c r="B42" i="2"/>
  <c r="B41" i="2"/>
  <c r="B40" i="2"/>
  <c r="B39" i="2"/>
  <c r="B38" i="2"/>
  <c r="B37" i="2"/>
  <c r="B36" i="2"/>
  <c r="B35" i="2"/>
  <c r="B34" i="2"/>
  <c r="B33" i="2"/>
  <c r="L29" i="2"/>
  <c r="L28" i="2"/>
  <c r="K29" i="2"/>
  <c r="K28" i="2"/>
  <c r="J29" i="2"/>
  <c r="J28" i="2"/>
  <c r="H29" i="2"/>
  <c r="H28" i="2"/>
  <c r="G29" i="2"/>
  <c r="G28" i="2"/>
  <c r="F29" i="2"/>
  <c r="F28" i="2"/>
  <c r="E29" i="2"/>
  <c r="E28" i="2"/>
  <c r="D29" i="2"/>
  <c r="D28" i="2"/>
  <c r="C29" i="2"/>
  <c r="C28" i="2"/>
  <c r="B29" i="2"/>
  <c r="B28" i="2"/>
  <c r="B14" i="4" l="1"/>
  <c r="B13" i="4"/>
  <c r="P29" i="3"/>
  <c r="Q29" i="3" s="1"/>
  <c r="P28" i="3"/>
  <c r="Q28" i="3" s="1"/>
  <c r="O29" i="2"/>
  <c r="P29" i="2" s="1"/>
  <c r="O28" i="2"/>
  <c r="N29" i="2"/>
  <c r="N28" i="2"/>
  <c r="P28" i="2" s="1"/>
  <c r="E11" i="4"/>
  <c r="D11" i="4"/>
  <c r="C11" i="4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B11" i="4" l="1"/>
  <c r="P26" i="3"/>
  <c r="Q26" i="3" s="1"/>
  <c r="O24" i="3" l="1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P22" i="3" l="1"/>
  <c r="Q22" i="3" s="1"/>
  <c r="P23" i="3"/>
  <c r="Q23" i="3" s="1"/>
  <c r="P17" i="3"/>
  <c r="Q17" i="3" s="1"/>
  <c r="P19" i="3"/>
  <c r="Q19" i="3" s="1"/>
  <c r="P18" i="3"/>
  <c r="Q18" i="3" s="1"/>
  <c r="P25" i="3"/>
  <c r="Q25" i="3" s="1"/>
  <c r="P27" i="3"/>
  <c r="Q27" i="3" s="1"/>
  <c r="P21" i="3"/>
  <c r="Q21" i="3" s="1"/>
  <c r="P20" i="3"/>
  <c r="Q20" i="3" s="1"/>
  <c r="P24" i="3"/>
  <c r="Q24" i="3" s="1"/>
  <c r="L24" i="2"/>
  <c r="K24" i="2"/>
  <c r="J24" i="2"/>
  <c r="H24" i="2"/>
  <c r="G24" i="2"/>
  <c r="F24" i="2"/>
  <c r="E24" i="2"/>
  <c r="D24" i="2"/>
  <c r="C24" i="2"/>
  <c r="B24" i="2"/>
  <c r="L20" i="2"/>
  <c r="K20" i="2"/>
  <c r="J20" i="2"/>
  <c r="H20" i="2"/>
  <c r="G20" i="2"/>
  <c r="F20" i="2"/>
  <c r="E20" i="2"/>
  <c r="D20" i="2"/>
  <c r="C20" i="2"/>
  <c r="B20" i="2"/>
  <c r="L21" i="2"/>
  <c r="K21" i="2"/>
  <c r="J21" i="2"/>
  <c r="H21" i="2"/>
  <c r="G21" i="2"/>
  <c r="F21" i="2"/>
  <c r="E21" i="2"/>
  <c r="D21" i="2"/>
  <c r="C21" i="2"/>
  <c r="B21" i="2"/>
  <c r="L26" i="2"/>
  <c r="K26" i="2"/>
  <c r="J26" i="2"/>
  <c r="H26" i="2"/>
  <c r="G26" i="2"/>
  <c r="F26" i="2"/>
  <c r="E26" i="2"/>
  <c r="D26" i="2"/>
  <c r="C26" i="2"/>
  <c r="B26" i="2"/>
  <c r="L25" i="2"/>
  <c r="K25" i="2"/>
  <c r="J25" i="2"/>
  <c r="H25" i="2"/>
  <c r="G25" i="2"/>
  <c r="F25" i="2"/>
  <c r="E25" i="2"/>
  <c r="D25" i="2"/>
  <c r="C25" i="2"/>
  <c r="B25" i="2"/>
  <c r="L27" i="2"/>
  <c r="K27" i="2"/>
  <c r="J27" i="2"/>
  <c r="H27" i="2"/>
  <c r="G27" i="2"/>
  <c r="F27" i="2"/>
  <c r="E27" i="2"/>
  <c r="D27" i="2"/>
  <c r="C27" i="2"/>
  <c r="B27" i="2"/>
  <c r="L18" i="2"/>
  <c r="K18" i="2"/>
  <c r="J18" i="2"/>
  <c r="H18" i="2"/>
  <c r="G18" i="2"/>
  <c r="F18" i="2"/>
  <c r="E18" i="2"/>
  <c r="D18" i="2"/>
  <c r="C18" i="2"/>
  <c r="B18" i="2"/>
  <c r="L19" i="2"/>
  <c r="K19" i="2"/>
  <c r="J19" i="2"/>
  <c r="H19" i="2"/>
  <c r="G19" i="2"/>
  <c r="F19" i="2"/>
  <c r="E19" i="2"/>
  <c r="D19" i="2"/>
  <c r="C19" i="2"/>
  <c r="B19" i="2"/>
  <c r="L17" i="2"/>
  <c r="K17" i="2"/>
  <c r="J17" i="2"/>
  <c r="H17" i="2"/>
  <c r="G17" i="2"/>
  <c r="F17" i="2"/>
  <c r="E17" i="2"/>
  <c r="D17" i="2"/>
  <c r="C17" i="2"/>
  <c r="B17" i="2"/>
  <c r="L23" i="2"/>
  <c r="K23" i="2"/>
  <c r="J23" i="2"/>
  <c r="H23" i="2"/>
  <c r="G23" i="2"/>
  <c r="F23" i="2"/>
  <c r="E23" i="2"/>
  <c r="D23" i="2"/>
  <c r="C23" i="2"/>
  <c r="B23" i="2"/>
  <c r="L22" i="2"/>
  <c r="K22" i="2"/>
  <c r="J22" i="2"/>
  <c r="H22" i="2"/>
  <c r="G22" i="2"/>
  <c r="F22" i="2"/>
  <c r="E22" i="2"/>
  <c r="D22" i="2"/>
  <c r="C22" i="2"/>
  <c r="B22" i="2"/>
  <c r="N17" i="2" l="1"/>
  <c r="O17" i="2"/>
  <c r="N25" i="2"/>
  <c r="N23" i="2"/>
  <c r="N27" i="2"/>
  <c r="N26" i="2"/>
  <c r="N21" i="2"/>
  <c r="N24" i="2"/>
  <c r="O23" i="2"/>
  <c r="O27" i="2"/>
  <c r="O26" i="2"/>
  <c r="O21" i="2"/>
  <c r="O24" i="2"/>
  <c r="O25" i="2"/>
  <c r="N18" i="2"/>
  <c r="O18" i="2"/>
  <c r="N19" i="2"/>
  <c r="O19" i="2"/>
  <c r="N20" i="2"/>
  <c r="O20" i="2"/>
  <c r="N22" i="2"/>
  <c r="O22" i="2"/>
  <c r="P22" i="2" l="1"/>
  <c r="E9" i="4"/>
  <c r="D9" i="4"/>
  <c r="C9" i="4"/>
  <c r="B9" i="4" l="1"/>
  <c r="P23" i="2" l="1"/>
  <c r="D7" i="4" l="1"/>
  <c r="C7" i="4"/>
  <c r="E5" i="4"/>
  <c r="E6" i="4"/>
  <c r="E12" i="4"/>
  <c r="E10" i="4"/>
  <c r="E3" i="4"/>
  <c r="E4" i="4"/>
  <c r="E2" i="4"/>
  <c r="E8" i="4"/>
  <c r="E7" i="4"/>
  <c r="C5" i="4"/>
  <c r="C6" i="4"/>
  <c r="C12" i="4"/>
  <c r="C10" i="4"/>
  <c r="C3" i="4"/>
  <c r="C4" i="4"/>
  <c r="C2" i="4"/>
  <c r="C8" i="4"/>
  <c r="D5" i="4" l="1"/>
  <c r="D6" i="4"/>
  <c r="D12" i="4"/>
  <c r="D10" i="4"/>
  <c r="D3" i="4"/>
  <c r="D4" i="4"/>
  <c r="D2" i="4"/>
  <c r="D8" i="4"/>
  <c r="B3" i="4" l="1"/>
  <c r="B12" i="4"/>
  <c r="B6" i="4"/>
  <c r="B5" i="4"/>
  <c r="B10" i="4"/>
  <c r="B4" i="4"/>
  <c r="B7" i="4"/>
  <c r="B2" i="4"/>
  <c r="B8" i="4"/>
  <c r="P17" i="2" l="1"/>
  <c r="P19" i="2" l="1"/>
  <c r="P18" i="2" l="1"/>
  <c r="P27" i="2" l="1"/>
  <c r="P25" i="2" l="1"/>
  <c r="P26" i="2" l="1"/>
  <c r="P21" i="2" l="1"/>
  <c r="P20" i="2" l="1"/>
  <c r="P24" i="2" l="1"/>
</calcChain>
</file>

<file path=xl/sharedStrings.xml><?xml version="1.0" encoding="utf-8"?>
<sst xmlns="http://schemas.openxmlformats.org/spreadsheetml/2006/main" count="428" uniqueCount="57">
  <si>
    <t>Player</t>
  </si>
  <si>
    <t>1B</t>
  </si>
  <si>
    <t>2B</t>
  </si>
  <si>
    <t>3B</t>
  </si>
  <si>
    <t>SS</t>
  </si>
  <si>
    <t>LF</t>
  </si>
  <si>
    <t>CF</t>
  </si>
  <si>
    <t>RF</t>
  </si>
  <si>
    <t>X</t>
  </si>
  <si>
    <t>P</t>
  </si>
  <si>
    <t>C</t>
  </si>
  <si>
    <t>Avg</t>
  </si>
  <si>
    <t>Hits</t>
  </si>
  <si>
    <t>Runs</t>
  </si>
  <si>
    <t>AB</t>
  </si>
  <si>
    <t>#</t>
  </si>
  <si>
    <t>GP</t>
  </si>
  <si>
    <t>AVG</t>
  </si>
  <si>
    <t>OF</t>
  </si>
  <si>
    <t>IF</t>
  </si>
  <si>
    <t>TBD</t>
  </si>
  <si>
    <t>Player1</t>
  </si>
  <si>
    <t>Player2</t>
  </si>
  <si>
    <t>Player3</t>
  </si>
  <si>
    <t>Player4</t>
  </si>
  <si>
    <t>Player5</t>
  </si>
  <si>
    <t>Player6</t>
  </si>
  <si>
    <t>Player7</t>
  </si>
  <si>
    <t>Player8</t>
  </si>
  <si>
    <t>Player9</t>
  </si>
  <si>
    <t>Player10</t>
  </si>
  <si>
    <t>Player11</t>
  </si>
  <si>
    <t>Player12</t>
  </si>
  <si>
    <t>Player13</t>
  </si>
  <si>
    <t>INF</t>
  </si>
  <si>
    <t>Game #</t>
  </si>
  <si>
    <t>H</t>
  </si>
  <si>
    <t>R</t>
  </si>
  <si>
    <t>INSTRUCTIONS</t>
  </si>
  <si>
    <t>Positions tab</t>
  </si>
  <si>
    <t>For players that sit on the bench in an inning, mark them with an X (the yellow highlight in the sample is simply to make them standout visually)</t>
  </si>
  <si>
    <t>Enter your team's player names in Column A, completing all 3 sections in the same order of players</t>
  </si>
  <si>
    <t>If the player is not going to be in attendance, leave this section blank for that player for this game. (i.e. Player 12 &amp; 13 in game 1)</t>
  </si>
  <si>
    <t>Use the 2nd and 3rd sections to validate a level allocation of positions.
- the second section counts how many time each player has played each position throughout the season, as well as how many times in the infield and outfield
- A percentage of how often they play outfield is available, and this shouls ideally be around 40% for each player by the end of the season</t>
  </si>
  <si>
    <t>Use the 3rd sections to validate a level allocation for the current game, and ensuring consecutive games are not overly unbalanced for an individual player</t>
  </si>
  <si>
    <t>For each game, use the top section to define the positions that each player will play each inning, matching to the labels in section 2
- for Rookie levels that have 4 outfielders, put in 2 CF rows</t>
  </si>
  <si>
    <t>Review and ensure you only have 1 player at each position per inning</t>
  </si>
  <si>
    <t>Batting Order tab</t>
  </si>
  <si>
    <t>Enter your team's player names in Column A, completing both sections in the same order of players</t>
  </si>
  <si>
    <t>Replace the dates along the top with the dates of your games (or just game #)</t>
  </si>
  <si>
    <t>Enter the position in the batting order for each player during the game</t>
  </si>
  <si>
    <t>The bottom section will tally how often they hit from each position in the order</t>
  </si>
  <si>
    <t>Stats tab</t>
  </si>
  <si>
    <t>Enter your team's player names in Column A, ideally folowing the same order as your batting order (makes it easier to track)</t>
  </si>
  <si>
    <t>For each At Bat, starting in Column 1, enter the following values:
- X if they made an out
- H if they got to base safely (not tracking BB's, E, FC's, etc…)
- R if they scored a run</t>
  </si>
  <si>
    <t>Simplistic calcuations will happen automatically</t>
  </si>
  <si>
    <t>If a player misses a game, suggest simply adding their at bats in order for their play. For example, if Player 7 plays game 4, then his first AB from game 4 will be his 4th AB of the year, and should go in column marked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</si>
</sst>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\-mmm\-yy;@"/>
  </numFmts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ill="1" applyBorder="1"/>
    <xf numFmtId="9" fontId="0" fillId="0" borderId="0" xfId="1" applyFont="1"/>
    <xf numFmtId="0" fontId="1" fillId="0" borderId="1" xfId="0" applyFont="1" applyBorder="1"/>
    <xf numFmtId="0" fontId="0" fillId="0" borderId="1" xfId="0" applyBorder="1"/>
    <xf numFmtId="1" fontId="0" fillId="0" borderId="1" xfId="0" applyNumberFormat="1" applyBorder="1"/>
    <xf numFmtId="2" fontId="3" fillId="0" borderId="0" xfId="0" applyNumberFormat="1" applyFont="1"/>
    <xf numFmtId="0" fontId="5" fillId="0" borderId="0" xfId="0" applyFont="1"/>
    <xf numFmtId="0" fontId="4" fillId="0" borderId="0" xfId="0" applyFont="1"/>
    <xf numFmtId="164" fontId="5" fillId="0" borderId="0" xfId="0" applyNumberFormat="1" applyFont="1" applyAlignment="1">
      <alignment horizontal="right"/>
    </xf>
    <xf numFmtId="0" fontId="3" fillId="0" borderId="0" xfId="0" applyFont="1"/>
    <xf numFmtId="0" fontId="1" fillId="0" borderId="0" xfId="0" applyFont="1" applyFill="1"/>
    <xf numFmtId="0" fontId="3" fillId="0" borderId="0" xfId="0" applyFont="1" applyFill="1"/>
    <xf numFmtId="0" fontId="0" fillId="0" borderId="0" xfId="0" quotePrefix="1" applyFill="1" applyBorder="1"/>
    <xf numFmtId="0" fontId="4" fillId="0" borderId="0" xfId="0" applyFont="1" applyFill="1"/>
    <xf numFmtId="9" fontId="3" fillId="0" borderId="0" xfId="1" applyFont="1"/>
    <xf numFmtId="0" fontId="0" fillId="2" borderId="0" xfId="0" applyFill="1" applyBorder="1"/>
    <xf numFmtId="0" fontId="0" fillId="2" borderId="0" xfId="0" applyFill="1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wrapText="1"/>
    </xf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C0612-517C-4DAE-8884-FFE29D231B1D}">
  <dimension ref="A1:B19"/>
  <sheetViews>
    <sheetView tabSelected="1" topLeftCell="A5" workbookViewId="0">
      <selection activeCell="B19" sqref="B19"/>
    </sheetView>
  </sheetViews>
  <sheetFormatPr defaultRowHeight="15" x14ac:dyDescent="0.25"/>
  <cols>
    <col min="1" max="1" width="9.140625" style="23"/>
    <col min="2" max="2" width="83.5703125" style="22" customWidth="1"/>
  </cols>
  <sheetData>
    <row r="1" spans="1:2" ht="23.25" x14ac:dyDescent="0.35">
      <c r="A1" s="27" t="s">
        <v>38</v>
      </c>
      <c r="B1" s="27"/>
    </row>
    <row r="2" spans="1:2" ht="21" x14ac:dyDescent="0.25">
      <c r="A2" s="26" t="s">
        <v>39</v>
      </c>
      <c r="B2" s="26"/>
    </row>
    <row r="3" spans="1:2" ht="30" x14ac:dyDescent="0.25">
      <c r="A3" s="25">
        <v>1</v>
      </c>
      <c r="B3" s="24" t="s">
        <v>41</v>
      </c>
    </row>
    <row r="4" spans="1:2" ht="45" x14ac:dyDescent="0.25">
      <c r="A4" s="25">
        <v>2</v>
      </c>
      <c r="B4" s="24" t="s">
        <v>45</v>
      </c>
    </row>
    <row r="5" spans="1:2" ht="30" x14ac:dyDescent="0.25">
      <c r="A5" s="25">
        <v>3</v>
      </c>
      <c r="B5" s="24" t="s">
        <v>42</v>
      </c>
    </row>
    <row r="6" spans="1:2" ht="30" x14ac:dyDescent="0.25">
      <c r="A6" s="25">
        <v>4</v>
      </c>
      <c r="B6" s="24" t="s">
        <v>40</v>
      </c>
    </row>
    <row r="7" spans="1:2" x14ac:dyDescent="0.25">
      <c r="A7" s="25">
        <v>5</v>
      </c>
      <c r="B7" s="24" t="s">
        <v>46</v>
      </c>
    </row>
    <row r="8" spans="1:2" ht="75" x14ac:dyDescent="0.25">
      <c r="A8" s="25">
        <v>6</v>
      </c>
      <c r="B8" s="24" t="s">
        <v>43</v>
      </c>
    </row>
    <row r="9" spans="1:2" ht="30" x14ac:dyDescent="0.25">
      <c r="A9" s="25">
        <v>7</v>
      </c>
      <c r="B9" s="24" t="s">
        <v>44</v>
      </c>
    </row>
    <row r="10" spans="1:2" ht="21" x14ac:dyDescent="0.25">
      <c r="A10" s="26" t="s">
        <v>47</v>
      </c>
      <c r="B10" s="26"/>
    </row>
    <row r="11" spans="1:2" ht="30" x14ac:dyDescent="0.25">
      <c r="A11" s="25">
        <v>1</v>
      </c>
      <c r="B11" s="24" t="s">
        <v>48</v>
      </c>
    </row>
    <row r="12" spans="1:2" x14ac:dyDescent="0.25">
      <c r="A12" s="25">
        <v>2</v>
      </c>
      <c r="B12" s="24" t="s">
        <v>49</v>
      </c>
    </row>
    <row r="13" spans="1:2" x14ac:dyDescent="0.25">
      <c r="A13" s="25">
        <v>3</v>
      </c>
      <c r="B13" s="24" t="s">
        <v>50</v>
      </c>
    </row>
    <row r="14" spans="1:2" x14ac:dyDescent="0.25">
      <c r="A14" s="25">
        <v>4</v>
      </c>
      <c r="B14" s="24" t="s">
        <v>51</v>
      </c>
    </row>
    <row r="15" spans="1:2" ht="21" x14ac:dyDescent="0.25">
      <c r="A15" s="26" t="s">
        <v>52</v>
      </c>
      <c r="B15" s="26"/>
    </row>
    <row r="16" spans="1:2" ht="30" x14ac:dyDescent="0.25">
      <c r="A16" s="25">
        <v>1</v>
      </c>
      <c r="B16" s="24" t="s">
        <v>53</v>
      </c>
    </row>
    <row r="17" spans="1:2" ht="60" x14ac:dyDescent="0.25">
      <c r="A17" s="25">
        <v>2</v>
      </c>
      <c r="B17" s="24" t="s">
        <v>54</v>
      </c>
    </row>
    <row r="18" spans="1:2" ht="45" x14ac:dyDescent="0.25">
      <c r="A18" s="25">
        <v>3</v>
      </c>
      <c r="B18" s="24" t="s">
        <v>56</v>
      </c>
    </row>
    <row r="19" spans="1:2" x14ac:dyDescent="0.25">
      <c r="A19" s="25">
        <v>4</v>
      </c>
      <c r="B19" s="24" t="s">
        <v>55</v>
      </c>
    </row>
  </sheetData>
  <mergeCells count="4">
    <mergeCell ref="A2:B2"/>
    <mergeCell ref="A1:B1"/>
    <mergeCell ref="A10:B10"/>
    <mergeCell ref="A15:B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45"/>
  <sheetViews>
    <sheetView workbookViewId="0">
      <pane xSplit="22" topLeftCell="W1" activePane="topRight" state="frozen"/>
      <selection pane="topRight" activeCell="A31" sqref="A31"/>
    </sheetView>
  </sheetViews>
  <sheetFormatPr defaultRowHeight="15" x14ac:dyDescent="0.25"/>
  <cols>
    <col min="1" max="1" width="10.140625" customWidth="1"/>
    <col min="2" max="4" width="4" bestFit="1" customWidth="1"/>
    <col min="5" max="5" width="4" customWidth="1"/>
    <col min="6" max="15" width="4" bestFit="1" customWidth="1"/>
    <col min="16" max="16" width="5" bestFit="1" customWidth="1"/>
    <col min="17" max="17" width="4" customWidth="1"/>
    <col min="18" max="20" width="4" bestFit="1" customWidth="1"/>
    <col min="21" max="21" width="4" style="3" bestFit="1" customWidth="1"/>
    <col min="22" max="23" width="4" bestFit="1" customWidth="1"/>
    <col min="24" max="24" width="4" customWidth="1"/>
    <col min="25" max="41" width="4" bestFit="1" customWidth="1"/>
    <col min="42" max="49" width="5" bestFit="1" customWidth="1"/>
    <col min="50" max="54" width="5" style="3" bestFit="1" customWidth="1"/>
    <col min="55" max="64" width="5" bestFit="1" customWidth="1"/>
  </cols>
  <sheetData>
    <row r="1" spans="1:63" x14ac:dyDescent="0.25">
      <c r="A1" s="1" t="s">
        <v>0</v>
      </c>
      <c r="B1" s="1">
        <v>1.1000000000000001</v>
      </c>
      <c r="C1" s="1">
        <v>1.2</v>
      </c>
      <c r="D1" s="1">
        <v>1.3</v>
      </c>
      <c r="E1" s="1">
        <v>1.4</v>
      </c>
      <c r="F1" s="1">
        <v>1.5</v>
      </c>
      <c r="G1" s="1">
        <v>2.1</v>
      </c>
      <c r="H1" s="1">
        <v>2.2000000000000002</v>
      </c>
      <c r="I1" s="1">
        <v>2.2999999999999998</v>
      </c>
      <c r="J1" s="1">
        <v>2.4</v>
      </c>
      <c r="K1" s="1">
        <v>2.5</v>
      </c>
      <c r="L1" s="1">
        <v>3.1</v>
      </c>
      <c r="M1" s="1">
        <v>3.2</v>
      </c>
      <c r="N1" s="1">
        <v>3.3</v>
      </c>
      <c r="O1" s="1">
        <v>3.4</v>
      </c>
      <c r="P1" s="1">
        <v>3.5</v>
      </c>
      <c r="Q1" s="1">
        <v>4.0999999999999996</v>
      </c>
      <c r="R1" s="1">
        <v>4.2</v>
      </c>
      <c r="S1" s="1">
        <v>4.3</v>
      </c>
      <c r="T1" s="1">
        <v>4.4000000000000004</v>
      </c>
      <c r="U1" s="1">
        <v>4.5</v>
      </c>
      <c r="V1" s="14">
        <v>5.0999999999999996</v>
      </c>
      <c r="W1" s="1">
        <v>5.2</v>
      </c>
      <c r="X1" s="1">
        <v>5.3</v>
      </c>
      <c r="Y1" s="1">
        <v>5.4</v>
      </c>
      <c r="Z1" s="1">
        <v>5.5</v>
      </c>
      <c r="AA1" s="1">
        <v>6.1</v>
      </c>
      <c r="AB1" s="1">
        <v>6.2</v>
      </c>
      <c r="AC1" s="1">
        <v>6.3</v>
      </c>
      <c r="AD1" s="1">
        <v>6.4</v>
      </c>
      <c r="AE1" s="1">
        <v>6.5</v>
      </c>
      <c r="AF1" s="1">
        <v>7.1</v>
      </c>
      <c r="AG1" s="1">
        <v>7.2</v>
      </c>
      <c r="AH1" s="1">
        <v>7.3</v>
      </c>
      <c r="AI1" s="1">
        <v>7.4</v>
      </c>
      <c r="AJ1" s="1">
        <v>7.5</v>
      </c>
      <c r="AK1" s="1">
        <v>8.1</v>
      </c>
      <c r="AL1" s="1">
        <v>8.1999999999999993</v>
      </c>
      <c r="AM1" s="1">
        <v>8.3000000000000007</v>
      </c>
      <c r="AN1" s="1">
        <v>8.4</v>
      </c>
      <c r="AO1" s="1">
        <v>8.5</v>
      </c>
      <c r="AP1" s="14">
        <v>9.1</v>
      </c>
      <c r="AQ1" s="14">
        <v>9.1999999999999993</v>
      </c>
      <c r="AR1" s="14">
        <v>9.3000000000000007</v>
      </c>
      <c r="AS1" s="14">
        <v>9.4</v>
      </c>
      <c r="AT1" s="14">
        <v>9.5</v>
      </c>
      <c r="AU1" s="1">
        <v>10.1</v>
      </c>
      <c r="AV1" s="1">
        <v>10.199999999999999</v>
      </c>
      <c r="AW1" s="1">
        <v>10.3</v>
      </c>
      <c r="AX1" s="1">
        <v>10.4</v>
      </c>
      <c r="AY1" s="1">
        <v>10.5</v>
      </c>
      <c r="AZ1" s="1">
        <v>11.1</v>
      </c>
      <c r="BA1" s="1">
        <v>11.2</v>
      </c>
      <c r="BB1" s="1">
        <v>11.3</v>
      </c>
      <c r="BC1" s="1">
        <v>11.4</v>
      </c>
      <c r="BD1" s="1">
        <v>11.5</v>
      </c>
      <c r="BE1" s="1">
        <v>12.1</v>
      </c>
      <c r="BF1" s="1">
        <v>12.2</v>
      </c>
      <c r="BG1" s="1">
        <v>12.3</v>
      </c>
      <c r="BH1" s="1">
        <v>12.4</v>
      </c>
      <c r="BI1" s="1">
        <v>12.5</v>
      </c>
    </row>
    <row r="2" spans="1:63" s="3" customFormat="1" x14ac:dyDescent="0.25">
      <c r="A2" s="7" t="s">
        <v>21</v>
      </c>
      <c r="B2" s="20" t="s">
        <v>8</v>
      </c>
      <c r="C2" s="3" t="s">
        <v>9</v>
      </c>
      <c r="D2" s="4" t="s">
        <v>6</v>
      </c>
      <c r="E2" s="4" t="s">
        <v>10</v>
      </c>
      <c r="F2" s="4" t="s">
        <v>5</v>
      </c>
      <c r="AQ2" s="15"/>
    </row>
    <row r="3" spans="1:63" s="3" customFormat="1" x14ac:dyDescent="0.25">
      <c r="A3" s="7" t="s">
        <v>22</v>
      </c>
      <c r="B3" s="3" t="s">
        <v>5</v>
      </c>
      <c r="C3" s="3" t="s">
        <v>1</v>
      </c>
      <c r="D3" s="19" t="s">
        <v>8</v>
      </c>
      <c r="E3" s="4" t="s">
        <v>4</v>
      </c>
      <c r="F3" s="4" t="s">
        <v>6</v>
      </c>
      <c r="L3" s="20" t="s">
        <v>8</v>
      </c>
      <c r="M3" s="3" t="s">
        <v>9</v>
      </c>
      <c r="N3" s="4" t="s">
        <v>6</v>
      </c>
      <c r="O3" s="4" t="s">
        <v>10</v>
      </c>
      <c r="P3" s="4" t="s">
        <v>5</v>
      </c>
      <c r="AP3" s="15"/>
      <c r="AQ3" s="15"/>
      <c r="AT3" s="15"/>
      <c r="AU3" s="15"/>
      <c r="AV3" s="15"/>
      <c r="AW3" s="15"/>
      <c r="AX3" s="15"/>
      <c r="AY3" s="15"/>
      <c r="AZ3" s="15"/>
      <c r="BA3" s="15"/>
      <c r="BB3" s="15"/>
    </row>
    <row r="4" spans="1:63" s="3" customFormat="1" x14ac:dyDescent="0.25">
      <c r="A4" s="7" t="s">
        <v>23</v>
      </c>
      <c r="B4" s="3" t="s">
        <v>6</v>
      </c>
      <c r="C4" s="3" t="s">
        <v>2</v>
      </c>
      <c r="D4" s="4" t="s">
        <v>9</v>
      </c>
      <c r="E4" s="4" t="s">
        <v>5</v>
      </c>
      <c r="F4" s="4" t="s">
        <v>4</v>
      </c>
      <c r="G4" s="20" t="s">
        <v>8</v>
      </c>
      <c r="H4" s="3" t="s">
        <v>9</v>
      </c>
      <c r="I4" s="4" t="s">
        <v>6</v>
      </c>
      <c r="J4" s="4" t="s">
        <v>10</v>
      </c>
      <c r="K4" s="4" t="s">
        <v>5</v>
      </c>
      <c r="L4" s="3" t="s">
        <v>5</v>
      </c>
      <c r="M4" s="3" t="s">
        <v>1</v>
      </c>
      <c r="N4" s="19" t="s">
        <v>8</v>
      </c>
      <c r="O4" s="4" t="s">
        <v>4</v>
      </c>
      <c r="P4" s="4" t="s">
        <v>6</v>
      </c>
      <c r="AP4" s="15"/>
      <c r="AQ4" s="15"/>
      <c r="AR4" s="15"/>
      <c r="AT4" s="15"/>
      <c r="AU4" s="15"/>
      <c r="AV4" s="15"/>
      <c r="AW4" s="15"/>
    </row>
    <row r="5" spans="1:63" s="3" customFormat="1" x14ac:dyDescent="0.25">
      <c r="A5" s="7" t="s">
        <v>24</v>
      </c>
      <c r="B5" s="4" t="s">
        <v>6</v>
      </c>
      <c r="C5" s="3" t="s">
        <v>4</v>
      </c>
      <c r="D5" s="4" t="s">
        <v>5</v>
      </c>
      <c r="E5" s="4" t="s">
        <v>1</v>
      </c>
      <c r="F5" s="4" t="s">
        <v>10</v>
      </c>
      <c r="G5" s="3" t="s">
        <v>5</v>
      </c>
      <c r="H5" s="3" t="s">
        <v>1</v>
      </c>
      <c r="I5" s="19" t="s">
        <v>8</v>
      </c>
      <c r="J5" s="4" t="s">
        <v>4</v>
      </c>
      <c r="K5" s="4" t="s">
        <v>6</v>
      </c>
      <c r="L5" s="3" t="s">
        <v>6</v>
      </c>
      <c r="M5" s="3" t="s">
        <v>2</v>
      </c>
      <c r="N5" s="4" t="s">
        <v>9</v>
      </c>
      <c r="O5" s="4" t="s">
        <v>5</v>
      </c>
      <c r="P5" s="4" t="s">
        <v>4</v>
      </c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H5" s="15"/>
      <c r="BI5" s="15"/>
      <c r="BJ5" s="15"/>
      <c r="BK5" s="15"/>
    </row>
    <row r="6" spans="1:63" x14ac:dyDescent="0.25">
      <c r="A6" s="7" t="s">
        <v>25</v>
      </c>
      <c r="B6" s="4" t="s">
        <v>7</v>
      </c>
      <c r="C6" s="3" t="s">
        <v>3</v>
      </c>
      <c r="D6" s="4" t="s">
        <v>4</v>
      </c>
      <c r="E6" s="19" t="s">
        <v>8</v>
      </c>
      <c r="F6" s="4" t="s">
        <v>1</v>
      </c>
      <c r="G6" s="3" t="s">
        <v>6</v>
      </c>
      <c r="H6" s="3" t="s">
        <v>2</v>
      </c>
      <c r="I6" s="4" t="s">
        <v>9</v>
      </c>
      <c r="J6" s="4" t="s">
        <v>5</v>
      </c>
      <c r="K6" s="4" t="s">
        <v>4</v>
      </c>
      <c r="L6" s="4" t="s">
        <v>6</v>
      </c>
      <c r="M6" s="3" t="s">
        <v>4</v>
      </c>
      <c r="N6" s="4" t="s">
        <v>5</v>
      </c>
      <c r="O6" s="4" t="s">
        <v>1</v>
      </c>
      <c r="P6" s="4" t="s">
        <v>10</v>
      </c>
      <c r="Q6" s="3"/>
      <c r="R6" s="3"/>
      <c r="S6" s="3"/>
      <c r="T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13"/>
      <c r="AQ6" s="13"/>
      <c r="AR6" s="13"/>
      <c r="AT6" s="13"/>
      <c r="AU6" s="13"/>
      <c r="AV6" s="13"/>
      <c r="AW6" s="13"/>
      <c r="AX6" s="15"/>
      <c r="AY6" s="15"/>
      <c r="AZ6" s="15"/>
      <c r="BA6" s="15"/>
      <c r="BB6" s="15"/>
      <c r="BC6" s="13"/>
      <c r="BD6" s="13"/>
      <c r="BE6" s="13"/>
      <c r="BF6" s="13"/>
      <c r="BH6" s="13"/>
      <c r="BI6" s="13"/>
      <c r="BJ6" s="13"/>
      <c r="BK6" s="13"/>
    </row>
    <row r="7" spans="1:63" x14ac:dyDescent="0.25">
      <c r="A7" s="7" t="s">
        <v>26</v>
      </c>
      <c r="B7" s="4" t="s">
        <v>4</v>
      </c>
      <c r="C7" s="3" t="s">
        <v>10</v>
      </c>
      <c r="D7" s="4" t="s">
        <v>7</v>
      </c>
      <c r="E7" s="4" t="s">
        <v>3</v>
      </c>
      <c r="F7" s="19" t="s">
        <v>8</v>
      </c>
      <c r="G7" s="4" t="s">
        <v>6</v>
      </c>
      <c r="H7" s="3" t="s">
        <v>4</v>
      </c>
      <c r="I7" s="4" t="s">
        <v>5</v>
      </c>
      <c r="J7" s="4" t="s">
        <v>1</v>
      </c>
      <c r="K7" s="4" t="s">
        <v>10</v>
      </c>
      <c r="L7" s="4" t="s">
        <v>7</v>
      </c>
      <c r="M7" s="3" t="s">
        <v>3</v>
      </c>
      <c r="N7" s="4" t="s">
        <v>4</v>
      </c>
      <c r="O7" s="19" t="s">
        <v>8</v>
      </c>
      <c r="P7" s="4" t="s">
        <v>1</v>
      </c>
      <c r="Q7" s="3"/>
      <c r="R7" s="3"/>
      <c r="S7" s="3"/>
      <c r="T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13"/>
      <c r="AQ7" s="13"/>
      <c r="AR7" s="13"/>
      <c r="AT7" s="13"/>
      <c r="AW7" s="13"/>
      <c r="AX7" s="15"/>
      <c r="AZ7" s="15"/>
      <c r="BB7" s="15"/>
      <c r="BD7" s="13"/>
      <c r="BF7" s="13"/>
      <c r="BI7" s="13"/>
      <c r="BK7" s="13"/>
    </row>
    <row r="8" spans="1:63" x14ac:dyDescent="0.25">
      <c r="A8" s="7" t="s">
        <v>27</v>
      </c>
      <c r="B8" s="4" t="s">
        <v>2</v>
      </c>
      <c r="C8" s="3" t="s">
        <v>5</v>
      </c>
      <c r="D8" s="4" t="s">
        <v>1</v>
      </c>
      <c r="E8" s="4" t="s">
        <v>9</v>
      </c>
      <c r="F8" s="4" t="s">
        <v>6</v>
      </c>
      <c r="G8" s="4" t="s">
        <v>7</v>
      </c>
      <c r="H8" s="3" t="s">
        <v>3</v>
      </c>
      <c r="I8" s="4" t="s">
        <v>4</v>
      </c>
      <c r="J8" s="19" t="s">
        <v>8</v>
      </c>
      <c r="K8" s="4" t="s">
        <v>1</v>
      </c>
      <c r="L8" s="4" t="s">
        <v>4</v>
      </c>
      <c r="M8" s="3" t="s">
        <v>10</v>
      </c>
      <c r="N8" s="4" t="s">
        <v>7</v>
      </c>
      <c r="O8" s="4" t="s">
        <v>3</v>
      </c>
      <c r="P8" s="19" t="s">
        <v>8</v>
      </c>
      <c r="Q8" s="3"/>
      <c r="R8" s="3"/>
      <c r="S8" s="3"/>
      <c r="T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13"/>
      <c r="AQ8" s="13"/>
      <c r="AR8" s="13"/>
      <c r="AT8" s="13"/>
      <c r="AU8" s="13"/>
      <c r="AV8" s="13"/>
      <c r="AW8" s="13"/>
      <c r="AX8" s="15"/>
      <c r="AY8" s="15"/>
      <c r="AZ8" s="15"/>
      <c r="BA8" s="15"/>
      <c r="BB8" s="15"/>
      <c r="BI8" s="13"/>
      <c r="BK8" s="13"/>
    </row>
    <row r="9" spans="1:63" x14ac:dyDescent="0.25">
      <c r="A9" s="7" t="s">
        <v>28</v>
      </c>
      <c r="B9" s="3" t="s">
        <v>9</v>
      </c>
      <c r="C9" s="3" t="s">
        <v>6</v>
      </c>
      <c r="D9" s="4" t="s">
        <v>3</v>
      </c>
      <c r="E9" s="4" t="s">
        <v>7</v>
      </c>
      <c r="F9" s="4" t="s">
        <v>2</v>
      </c>
      <c r="G9" s="4" t="s">
        <v>4</v>
      </c>
      <c r="H9" s="3" t="s">
        <v>10</v>
      </c>
      <c r="I9" s="4" t="s">
        <v>7</v>
      </c>
      <c r="J9" s="4" t="s">
        <v>3</v>
      </c>
      <c r="K9" s="19" t="s">
        <v>8</v>
      </c>
      <c r="L9" s="4" t="s">
        <v>2</v>
      </c>
      <c r="M9" s="3" t="s">
        <v>5</v>
      </c>
      <c r="N9" s="4" t="s">
        <v>1</v>
      </c>
      <c r="O9" s="4" t="s">
        <v>9</v>
      </c>
      <c r="P9" s="4" t="s">
        <v>6</v>
      </c>
      <c r="Q9" s="3"/>
      <c r="R9" s="3"/>
      <c r="S9" s="3"/>
      <c r="T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R9" s="13"/>
      <c r="AZ9" s="15"/>
      <c r="BK9" s="13"/>
    </row>
    <row r="10" spans="1:63" x14ac:dyDescent="0.25">
      <c r="A10" s="7" t="s">
        <v>29</v>
      </c>
      <c r="B10" s="3" t="s">
        <v>1</v>
      </c>
      <c r="C10" s="3" t="s">
        <v>7</v>
      </c>
      <c r="D10" s="4" t="s">
        <v>10</v>
      </c>
      <c r="E10" s="4" t="s">
        <v>6</v>
      </c>
      <c r="F10" s="4" t="s">
        <v>3</v>
      </c>
      <c r="G10" s="4" t="s">
        <v>2</v>
      </c>
      <c r="H10" s="3" t="s">
        <v>5</v>
      </c>
      <c r="I10" s="4" t="s">
        <v>1</v>
      </c>
      <c r="J10" s="4" t="s">
        <v>9</v>
      </c>
      <c r="K10" s="4" t="s">
        <v>6</v>
      </c>
      <c r="L10" s="3" t="s">
        <v>9</v>
      </c>
      <c r="M10" s="3" t="s">
        <v>6</v>
      </c>
      <c r="N10" s="4" t="s">
        <v>3</v>
      </c>
      <c r="O10" s="4" t="s">
        <v>7</v>
      </c>
      <c r="P10" s="4" t="s">
        <v>2</v>
      </c>
      <c r="Q10" s="3"/>
      <c r="R10" s="3"/>
      <c r="S10" s="3"/>
      <c r="T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R10" s="13"/>
      <c r="AT10" s="13"/>
      <c r="AV10" s="13"/>
      <c r="AX10" s="15"/>
      <c r="AY10" s="15"/>
      <c r="AZ10" s="15"/>
      <c r="BA10" s="15"/>
      <c r="BB10" s="15"/>
      <c r="BK10" s="13"/>
    </row>
    <row r="11" spans="1:63" s="11" customFormat="1" x14ac:dyDescent="0.25">
      <c r="A11" s="7" t="s">
        <v>30</v>
      </c>
      <c r="B11" s="3" t="s">
        <v>3</v>
      </c>
      <c r="C11" s="20" t="s">
        <v>8</v>
      </c>
      <c r="D11" s="4" t="s">
        <v>6</v>
      </c>
      <c r="E11" s="4" t="s">
        <v>2</v>
      </c>
      <c r="F11" s="4" t="s">
        <v>7</v>
      </c>
      <c r="G11" s="3" t="s">
        <v>9</v>
      </c>
      <c r="H11" s="3" t="s">
        <v>6</v>
      </c>
      <c r="I11" s="4" t="s">
        <v>3</v>
      </c>
      <c r="J11" s="4" t="s">
        <v>7</v>
      </c>
      <c r="K11" s="4" t="s">
        <v>2</v>
      </c>
      <c r="L11" s="3" t="s">
        <v>1</v>
      </c>
      <c r="M11" s="3" t="s">
        <v>7</v>
      </c>
      <c r="N11" s="4" t="s">
        <v>10</v>
      </c>
      <c r="O11" s="4" t="s">
        <v>6</v>
      </c>
      <c r="P11" s="4" t="s">
        <v>3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1:63" x14ac:dyDescent="0.25">
      <c r="A12" s="7" t="s">
        <v>31</v>
      </c>
      <c r="B12" s="3" t="s">
        <v>10</v>
      </c>
      <c r="C12" s="3" t="s">
        <v>6</v>
      </c>
      <c r="D12" s="4" t="s">
        <v>2</v>
      </c>
      <c r="E12" s="4" t="s">
        <v>6</v>
      </c>
      <c r="F12" s="4" t="s">
        <v>9</v>
      </c>
      <c r="G12" s="3" t="s">
        <v>1</v>
      </c>
      <c r="H12" s="3" t="s">
        <v>7</v>
      </c>
      <c r="I12" s="4" t="s">
        <v>10</v>
      </c>
      <c r="J12" s="4" t="s">
        <v>6</v>
      </c>
      <c r="K12" s="4" t="s">
        <v>3</v>
      </c>
      <c r="L12" s="3" t="s">
        <v>3</v>
      </c>
      <c r="M12" s="20" t="s">
        <v>8</v>
      </c>
      <c r="N12" s="4" t="s">
        <v>6</v>
      </c>
      <c r="O12" s="4" t="s">
        <v>2</v>
      </c>
      <c r="P12" s="4" t="s">
        <v>7</v>
      </c>
      <c r="Q12" s="3"/>
      <c r="R12" s="3"/>
      <c r="S12" s="3"/>
      <c r="T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R12" s="13"/>
      <c r="AX12" s="15"/>
      <c r="AY12" s="15"/>
      <c r="BA12" s="15"/>
      <c r="BB12" s="15"/>
      <c r="BC12" s="13"/>
      <c r="BD12" s="13"/>
      <c r="BE12" s="13"/>
      <c r="BF12" s="13"/>
      <c r="BH12" s="13"/>
      <c r="BI12" s="13"/>
      <c r="BJ12" s="13"/>
      <c r="BK12" s="13"/>
    </row>
    <row r="13" spans="1:63" x14ac:dyDescent="0.25">
      <c r="A13" s="7" t="s">
        <v>32</v>
      </c>
      <c r="B13" s="3"/>
      <c r="C13" s="3"/>
      <c r="D13" s="4"/>
      <c r="E13" s="4"/>
      <c r="F13" s="4"/>
      <c r="G13" s="3" t="s">
        <v>3</v>
      </c>
      <c r="H13" s="20" t="s">
        <v>8</v>
      </c>
      <c r="I13" s="4" t="s">
        <v>6</v>
      </c>
      <c r="J13" s="4" t="s">
        <v>2</v>
      </c>
      <c r="K13" s="4" t="s">
        <v>7</v>
      </c>
      <c r="L13" s="3" t="s">
        <v>10</v>
      </c>
      <c r="M13" s="3" t="s">
        <v>6</v>
      </c>
      <c r="N13" s="4" t="s">
        <v>2</v>
      </c>
      <c r="O13" s="4" t="s">
        <v>6</v>
      </c>
      <c r="P13" s="4" t="s">
        <v>9</v>
      </c>
      <c r="Q13" s="3"/>
      <c r="R13" s="3"/>
      <c r="S13" s="3"/>
      <c r="T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R13" s="13"/>
      <c r="AX13" s="15"/>
      <c r="AY13" s="15"/>
      <c r="BA13" s="15"/>
      <c r="BB13" s="15"/>
      <c r="BC13" s="13"/>
      <c r="BD13" s="13"/>
      <c r="BE13" s="13"/>
      <c r="BF13" s="13"/>
      <c r="BH13" s="13"/>
      <c r="BI13" s="13"/>
      <c r="BJ13" s="13"/>
      <c r="BK13" s="13"/>
    </row>
    <row r="14" spans="1:63" x14ac:dyDescent="0.25">
      <c r="A14" s="7" t="s">
        <v>33</v>
      </c>
      <c r="B14" s="3"/>
      <c r="C14" s="3"/>
      <c r="D14" s="4"/>
      <c r="E14" s="4"/>
      <c r="F14" s="4"/>
      <c r="G14" s="3" t="s">
        <v>10</v>
      </c>
      <c r="H14" s="3" t="s">
        <v>6</v>
      </c>
      <c r="I14" s="4" t="s">
        <v>2</v>
      </c>
      <c r="J14" s="4" t="s">
        <v>6</v>
      </c>
      <c r="K14" s="4" t="s">
        <v>9</v>
      </c>
      <c r="L14" s="3"/>
      <c r="M14" s="3"/>
      <c r="N14" s="3"/>
      <c r="O14" s="3"/>
      <c r="P14" s="3"/>
      <c r="Q14" s="3"/>
      <c r="R14" s="3"/>
      <c r="S14" s="3"/>
      <c r="T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R14" s="13"/>
      <c r="AX14" s="15"/>
      <c r="AY14" s="15"/>
      <c r="BA14" s="15"/>
      <c r="BB14" s="15"/>
      <c r="BC14" s="13"/>
      <c r="BD14" s="13"/>
      <c r="BE14" s="13"/>
      <c r="BF14" s="13"/>
      <c r="BH14" s="13"/>
      <c r="BI14" s="13"/>
      <c r="BJ14" s="13"/>
      <c r="BK14" s="13"/>
    </row>
    <row r="15" spans="1:63" x14ac:dyDescent="0.25">
      <c r="A15" s="21"/>
      <c r="B15" s="3"/>
      <c r="C15" s="3"/>
      <c r="D15" s="4"/>
      <c r="E15" s="4"/>
      <c r="F15" s="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R15" s="13"/>
      <c r="AX15" s="15"/>
      <c r="AY15" s="15"/>
      <c r="BA15" s="15"/>
      <c r="BB15" s="15"/>
      <c r="BC15" s="13"/>
      <c r="BD15" s="13"/>
      <c r="BE15" s="13"/>
      <c r="BF15" s="13"/>
      <c r="BH15" s="13"/>
      <c r="BI15" s="13"/>
      <c r="BJ15" s="13"/>
      <c r="BK15" s="13"/>
    </row>
    <row r="16" spans="1:63" x14ac:dyDescent="0.25">
      <c r="A16" s="1" t="s">
        <v>0</v>
      </c>
      <c r="B16" s="1" t="s">
        <v>8</v>
      </c>
      <c r="C16" s="1" t="s">
        <v>9</v>
      </c>
      <c r="D16" s="1" t="s">
        <v>10</v>
      </c>
      <c r="E16" s="1" t="s">
        <v>1</v>
      </c>
      <c r="F16" s="1" t="s">
        <v>2</v>
      </c>
      <c r="G16" s="1" t="s">
        <v>3</v>
      </c>
      <c r="H16" s="1" t="s">
        <v>4</v>
      </c>
      <c r="I16" s="1"/>
      <c r="J16" s="1" t="s">
        <v>5</v>
      </c>
      <c r="K16" s="1" t="s">
        <v>6</v>
      </c>
      <c r="L16" s="1" t="s">
        <v>7</v>
      </c>
      <c r="M16" s="1"/>
      <c r="N16" s="1" t="s">
        <v>19</v>
      </c>
      <c r="O16" s="1" t="s">
        <v>18</v>
      </c>
      <c r="P16" s="1" t="s">
        <v>17</v>
      </c>
      <c r="Q16" s="1"/>
      <c r="R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4"/>
      <c r="AY16" s="14"/>
      <c r="AZ16" s="14"/>
      <c r="BA16" s="14"/>
      <c r="BB16" s="14"/>
      <c r="BC16" s="1"/>
      <c r="BD16" s="1"/>
      <c r="BE16" s="1"/>
      <c r="BF16" s="1"/>
    </row>
    <row r="17" spans="1:54" x14ac:dyDescent="0.25">
      <c r="A17" s="7" t="s">
        <v>21</v>
      </c>
      <c r="B17">
        <f>COUNTIF(Positions!$B2:$BL2, "X")</f>
        <v>1</v>
      </c>
      <c r="C17">
        <f>COUNTIF(Positions!$B2:$BL2,"P")</f>
        <v>1</v>
      </c>
      <c r="D17">
        <f>COUNTIF(Positions!$B2:$BL2,"C")</f>
        <v>1</v>
      </c>
      <c r="E17">
        <f>COUNTIF(Positions!$B2:$BL2,"1B")</f>
        <v>0</v>
      </c>
      <c r="F17">
        <f>COUNTIF(Positions!$B2:$BL2,"2B")</f>
        <v>0</v>
      </c>
      <c r="G17">
        <f>COUNTIF(Positions!$B2:$BL2,"3B")</f>
        <v>0</v>
      </c>
      <c r="H17">
        <f>COUNTIF(Positions!$B2:$BL2,"SS")</f>
        <v>0</v>
      </c>
      <c r="J17">
        <f>COUNTIF(Positions!$B2:$BL2,"LF")</f>
        <v>1</v>
      </c>
      <c r="K17">
        <f>COUNTIF(Positions!$B2:$BL2,"CF")</f>
        <v>1</v>
      </c>
      <c r="L17">
        <f>COUNTIF(Positions!$B2:$BL2,"RF")</f>
        <v>0</v>
      </c>
      <c r="N17">
        <f t="shared" ref="N17:N27" si="0">SUM(C17:H17)</f>
        <v>2</v>
      </c>
      <c r="O17">
        <f t="shared" ref="O17:O27" si="1">SUM(J17:L17)</f>
        <v>2</v>
      </c>
      <c r="P17" s="5">
        <f t="shared" ref="P17:P22" si="2">O17/(N17+O17)</f>
        <v>0.5</v>
      </c>
      <c r="BB17" s="15"/>
    </row>
    <row r="18" spans="1:54" x14ac:dyDescent="0.25">
      <c r="A18" s="7" t="s">
        <v>22</v>
      </c>
      <c r="B18">
        <f>COUNTIF(Positions!$B3:$BL3, "X")</f>
        <v>2</v>
      </c>
      <c r="C18">
        <f>COUNTIF(Positions!$B3:$BL3,"P")</f>
        <v>1</v>
      </c>
      <c r="D18">
        <f>COUNTIF(Positions!$B3:$BL3,"C")</f>
        <v>1</v>
      </c>
      <c r="E18">
        <f>COUNTIF(Positions!$B3:$BL3,"1B")</f>
        <v>1</v>
      </c>
      <c r="F18">
        <f>COUNTIF(Positions!$B3:$BL3,"2B")</f>
        <v>0</v>
      </c>
      <c r="G18">
        <f>COUNTIF(Positions!$B3:$BL3,"3B")</f>
        <v>0</v>
      </c>
      <c r="H18">
        <f>COUNTIF(Positions!$B3:$BL3,"SS")</f>
        <v>1</v>
      </c>
      <c r="J18">
        <f>COUNTIF(Positions!$B3:$BL3,"LF")</f>
        <v>2</v>
      </c>
      <c r="K18">
        <f>COUNTIF(Positions!$B3:$BL3,"CF")</f>
        <v>2</v>
      </c>
      <c r="L18">
        <f>COUNTIF(Positions!$B3:$BL3,"RF")</f>
        <v>0</v>
      </c>
      <c r="N18" s="3">
        <f t="shared" si="0"/>
        <v>4</v>
      </c>
      <c r="O18" s="3">
        <f t="shared" si="1"/>
        <v>4</v>
      </c>
      <c r="P18" s="5">
        <f t="shared" si="2"/>
        <v>0.5</v>
      </c>
      <c r="BB18" s="15"/>
    </row>
    <row r="19" spans="1:54" x14ac:dyDescent="0.25">
      <c r="A19" s="7" t="s">
        <v>23</v>
      </c>
      <c r="B19">
        <f>COUNTIF(Positions!$B4:$BL4, "X")</f>
        <v>2</v>
      </c>
      <c r="C19">
        <f>COUNTIF(Positions!$B4:$BL4,"P")</f>
        <v>2</v>
      </c>
      <c r="D19">
        <f>COUNTIF(Positions!$B4:$BL4,"C")</f>
        <v>1</v>
      </c>
      <c r="E19">
        <f>COUNTIF(Positions!$B4:$BL4,"1B")</f>
        <v>1</v>
      </c>
      <c r="F19">
        <f>COUNTIF(Positions!$B4:$BL4,"2B")</f>
        <v>1</v>
      </c>
      <c r="G19">
        <f>COUNTIF(Positions!$B4:$BL4,"3B")</f>
        <v>0</v>
      </c>
      <c r="H19">
        <f>COUNTIF(Positions!$B4:$BL4,"SS")</f>
        <v>2</v>
      </c>
      <c r="J19">
        <f>COUNTIF(Positions!$B4:$BL4,"LF")</f>
        <v>3</v>
      </c>
      <c r="K19">
        <f>COUNTIF(Positions!$B4:$BL4,"CF")</f>
        <v>3</v>
      </c>
      <c r="L19">
        <f>COUNTIF(Positions!$B4:$BL4,"RF")</f>
        <v>0</v>
      </c>
      <c r="N19" s="3">
        <f t="shared" si="0"/>
        <v>7</v>
      </c>
      <c r="O19" s="3">
        <f t="shared" si="1"/>
        <v>6</v>
      </c>
      <c r="P19" s="5">
        <f t="shared" si="2"/>
        <v>0.46153846153846156</v>
      </c>
      <c r="BB19" s="15"/>
    </row>
    <row r="20" spans="1:54" x14ac:dyDescent="0.25">
      <c r="A20" s="7" t="s">
        <v>24</v>
      </c>
      <c r="B20">
        <f>COUNTIF(Positions!$B5:$BL5, "X")</f>
        <v>1</v>
      </c>
      <c r="C20">
        <f>COUNTIF(Positions!$B5:$BL5,"P")</f>
        <v>1</v>
      </c>
      <c r="D20">
        <f>COUNTIF(Positions!$B5:$BL5,"C")</f>
        <v>1</v>
      </c>
      <c r="E20">
        <f>COUNTIF(Positions!$B5:$BL5,"1B")</f>
        <v>2</v>
      </c>
      <c r="F20">
        <f>COUNTIF(Positions!$B5:$BL5,"2B")</f>
        <v>1</v>
      </c>
      <c r="G20">
        <f>COUNTIF(Positions!$B5:$BL5,"3B")</f>
        <v>0</v>
      </c>
      <c r="H20">
        <f>COUNTIF(Positions!$B5:$BL5,"SS")</f>
        <v>3</v>
      </c>
      <c r="J20">
        <f>COUNTIF(Positions!$B5:$BL5,"LF")</f>
        <v>3</v>
      </c>
      <c r="K20">
        <f>COUNTIF(Positions!$B5:$BL5,"CF")</f>
        <v>3</v>
      </c>
      <c r="L20">
        <f>COUNTIF(Positions!$B5:$BL5,"RF")</f>
        <v>0</v>
      </c>
      <c r="N20" s="3">
        <f t="shared" si="0"/>
        <v>8</v>
      </c>
      <c r="O20" s="3">
        <f t="shared" si="1"/>
        <v>6</v>
      </c>
      <c r="P20" s="5">
        <f t="shared" si="2"/>
        <v>0.42857142857142855</v>
      </c>
      <c r="BB20" s="15"/>
    </row>
    <row r="21" spans="1:54" x14ac:dyDescent="0.25">
      <c r="A21" s="7" t="s">
        <v>25</v>
      </c>
      <c r="B21">
        <f>COUNTIF(Positions!$B6:$BL6, "X")</f>
        <v>1</v>
      </c>
      <c r="C21">
        <f>COUNTIF(Positions!$B6:$BL6,"P")</f>
        <v>1</v>
      </c>
      <c r="D21">
        <f>COUNTIF(Positions!$B6:$BL6,"C")</f>
        <v>1</v>
      </c>
      <c r="E21">
        <f>COUNTIF(Positions!$B6:$BL6,"1B")</f>
        <v>2</v>
      </c>
      <c r="F21">
        <f>COUNTIF(Positions!$B6:$BL6,"2B")</f>
        <v>1</v>
      </c>
      <c r="G21">
        <f>COUNTIF(Positions!$B6:$BL6,"3B")</f>
        <v>1</v>
      </c>
      <c r="H21">
        <f>COUNTIF(Positions!$B6:$BL6,"SS")</f>
        <v>3</v>
      </c>
      <c r="J21">
        <f>COUNTIF(Positions!$B6:$BL6,"LF")</f>
        <v>2</v>
      </c>
      <c r="K21">
        <f>COUNTIF(Positions!$B6:$BL6,"CF")</f>
        <v>2</v>
      </c>
      <c r="L21">
        <f>COUNTIF(Positions!$B6:$BL6,"RF")</f>
        <v>1</v>
      </c>
      <c r="N21" s="3">
        <f t="shared" si="0"/>
        <v>9</v>
      </c>
      <c r="O21" s="3">
        <f t="shared" si="1"/>
        <v>5</v>
      </c>
      <c r="P21" s="5">
        <f t="shared" si="2"/>
        <v>0.35714285714285715</v>
      </c>
      <c r="BB21" s="15"/>
    </row>
    <row r="22" spans="1:54" x14ac:dyDescent="0.25">
      <c r="A22" s="7" t="s">
        <v>26</v>
      </c>
      <c r="B22">
        <f>COUNTIF(Positions!$B7:$BL7, "X")</f>
        <v>2</v>
      </c>
      <c r="C22">
        <f>COUNTIF(Positions!$B7:$BL7,"P")</f>
        <v>0</v>
      </c>
      <c r="D22">
        <f>COUNTIF(Positions!$B7:$BL7,"C")</f>
        <v>2</v>
      </c>
      <c r="E22">
        <f>COUNTIF(Positions!$B7:$BL7,"1B")</f>
        <v>2</v>
      </c>
      <c r="F22">
        <f>COUNTIF(Positions!$B7:$BL7,"2B")</f>
        <v>0</v>
      </c>
      <c r="G22">
        <f>COUNTIF(Positions!$B7:$BL7,"3B")</f>
        <v>2</v>
      </c>
      <c r="H22">
        <f>COUNTIF(Positions!$B7:$BL7,"SS")</f>
        <v>3</v>
      </c>
      <c r="J22">
        <f>COUNTIF(Positions!$B7:$BL7,"LF")</f>
        <v>1</v>
      </c>
      <c r="K22">
        <f>COUNTIF(Positions!$B7:$BL7,"CF")</f>
        <v>1</v>
      </c>
      <c r="L22">
        <f>COUNTIF(Positions!$B7:$BL7,"RF")</f>
        <v>2</v>
      </c>
      <c r="N22" s="3">
        <f t="shared" si="0"/>
        <v>9</v>
      </c>
      <c r="O22" s="3">
        <f t="shared" si="1"/>
        <v>4</v>
      </c>
      <c r="P22" s="5">
        <f t="shared" si="2"/>
        <v>0.30769230769230771</v>
      </c>
      <c r="BB22" s="15"/>
    </row>
    <row r="23" spans="1:54" x14ac:dyDescent="0.25">
      <c r="A23" s="7" t="s">
        <v>27</v>
      </c>
      <c r="B23">
        <f>COUNTIF(Positions!$B8:$BL8, "X")</f>
        <v>2</v>
      </c>
      <c r="C23">
        <f>COUNTIF(Positions!$B8:$BL8,"P")</f>
        <v>1</v>
      </c>
      <c r="D23">
        <f>COUNTIF(Positions!$B8:$BL8,"C")</f>
        <v>1</v>
      </c>
      <c r="E23">
        <f>COUNTIF(Positions!$B8:$BL8,"1B")</f>
        <v>2</v>
      </c>
      <c r="F23">
        <f>COUNTIF(Positions!$B8:$BL8,"2B")</f>
        <v>1</v>
      </c>
      <c r="G23">
        <f>COUNTIF(Positions!$B8:$BL8,"3B")</f>
        <v>2</v>
      </c>
      <c r="H23">
        <f>COUNTIF(Positions!$B8:$BL8,"SS")</f>
        <v>2</v>
      </c>
      <c r="J23">
        <f>COUNTIF(Positions!$B8:$BL8,"LF")</f>
        <v>1</v>
      </c>
      <c r="K23">
        <f>COUNTIF(Positions!$B8:$BL8,"CF")</f>
        <v>1</v>
      </c>
      <c r="L23">
        <f>COUNTIF(Positions!$B8:$BL8,"RF")</f>
        <v>2</v>
      </c>
      <c r="N23" s="3">
        <f t="shared" si="0"/>
        <v>9</v>
      </c>
      <c r="O23" s="3">
        <f t="shared" si="1"/>
        <v>4</v>
      </c>
      <c r="P23" s="5">
        <f>O23/(N23+O23)</f>
        <v>0.30769230769230771</v>
      </c>
      <c r="BB23" s="15"/>
    </row>
    <row r="24" spans="1:54" x14ac:dyDescent="0.25">
      <c r="A24" s="7" t="s">
        <v>28</v>
      </c>
      <c r="B24">
        <f>COUNTIF(Positions!$B9:$BL9, "X")</f>
        <v>1</v>
      </c>
      <c r="C24">
        <f>COUNTIF(Positions!$B9:$BL9,"P")</f>
        <v>2</v>
      </c>
      <c r="D24">
        <f>COUNTIF(Positions!$B9:$BL9,"C")</f>
        <v>1</v>
      </c>
      <c r="E24">
        <f>COUNTIF(Positions!$B9:$BL9,"1B")</f>
        <v>1</v>
      </c>
      <c r="F24">
        <f>COUNTIF(Positions!$B9:$BL9,"2B")</f>
        <v>2</v>
      </c>
      <c r="G24">
        <f>COUNTIF(Positions!$B9:$BL9,"3B")</f>
        <v>2</v>
      </c>
      <c r="H24">
        <f>COUNTIF(Positions!$B9:$BL9,"SS")</f>
        <v>1</v>
      </c>
      <c r="J24">
        <f>COUNTIF(Positions!$B9:$BL9,"LF")</f>
        <v>1</v>
      </c>
      <c r="K24">
        <f>COUNTIF(Positions!$B9:$BL9,"CF")</f>
        <v>2</v>
      </c>
      <c r="L24">
        <f>COUNTIF(Positions!$B9:$BL9,"RF")</f>
        <v>2</v>
      </c>
      <c r="N24" s="3">
        <f t="shared" si="0"/>
        <v>9</v>
      </c>
      <c r="O24" s="3">
        <f t="shared" si="1"/>
        <v>5</v>
      </c>
      <c r="P24" s="5">
        <f t="shared" ref="P24:P27" si="3">O24/(N24+O24)</f>
        <v>0.35714285714285715</v>
      </c>
      <c r="BB24" s="15"/>
    </row>
    <row r="25" spans="1:54" x14ac:dyDescent="0.25">
      <c r="A25" s="7" t="s">
        <v>29</v>
      </c>
      <c r="B25">
        <f>COUNTIF(Positions!$B10:$BL10, "X")</f>
        <v>0</v>
      </c>
      <c r="C25">
        <f>COUNTIF(Positions!$B10:$BL10,"P")</f>
        <v>2</v>
      </c>
      <c r="D25">
        <f>COUNTIF(Positions!$B10:$BL10,"C")</f>
        <v>1</v>
      </c>
      <c r="E25">
        <f>COUNTIF(Positions!$B10:$BL10,"1B")</f>
        <v>2</v>
      </c>
      <c r="F25">
        <f>COUNTIF(Positions!$B10:$BL10,"2B")</f>
        <v>2</v>
      </c>
      <c r="G25">
        <f>COUNTIF(Positions!$B10:$BL10,"3B")</f>
        <v>2</v>
      </c>
      <c r="H25">
        <f>COUNTIF(Positions!$B10:$BL10,"SS")</f>
        <v>0</v>
      </c>
      <c r="J25">
        <f>COUNTIF(Positions!$B10:$BL10,"LF")</f>
        <v>1</v>
      </c>
      <c r="K25">
        <f>COUNTIF(Positions!$B10:$BL10,"CF")</f>
        <v>3</v>
      </c>
      <c r="L25">
        <f>COUNTIF(Positions!$B10:$BL10,"RF")</f>
        <v>2</v>
      </c>
      <c r="N25" s="3">
        <f t="shared" si="0"/>
        <v>9</v>
      </c>
      <c r="O25" s="3">
        <f t="shared" si="1"/>
        <v>6</v>
      </c>
      <c r="P25" s="5">
        <f t="shared" si="3"/>
        <v>0.4</v>
      </c>
      <c r="BB25" s="15"/>
    </row>
    <row r="26" spans="1:54" s="11" customFormat="1" x14ac:dyDescent="0.25">
      <c r="A26" s="7" t="s">
        <v>30</v>
      </c>
      <c r="B26" s="13">
        <f>COUNTIF(Positions!$B11:$BL11, "X")</f>
        <v>1</v>
      </c>
      <c r="C26" s="13">
        <f>COUNTIF(Positions!$B11:$BL11,"P")</f>
        <v>1</v>
      </c>
      <c r="D26" s="13">
        <f>COUNTIF(Positions!$B11:$BL11,"C")</f>
        <v>1</v>
      </c>
      <c r="E26" s="13">
        <f>COUNTIF(Positions!$B11:$BL11,"1B")</f>
        <v>1</v>
      </c>
      <c r="F26" s="13">
        <f>COUNTIF(Positions!$B11:$BL11,"2B")</f>
        <v>2</v>
      </c>
      <c r="G26" s="13">
        <f>COUNTIF(Positions!$B11:$BL11,"3B")</f>
        <v>3</v>
      </c>
      <c r="H26" s="13">
        <f>COUNTIF(Positions!$B11:$BL11,"SS")</f>
        <v>0</v>
      </c>
      <c r="I26" s="13"/>
      <c r="J26" s="13">
        <f>COUNTIF(Positions!$B11:$BL11,"LF")</f>
        <v>0</v>
      </c>
      <c r="K26" s="13">
        <f>COUNTIF(Positions!$B11:$BL11,"CF")</f>
        <v>3</v>
      </c>
      <c r="L26" s="13">
        <f>COUNTIF(Positions!$B11:$BL11,"RF")</f>
        <v>3</v>
      </c>
      <c r="M26" s="13"/>
      <c r="N26" s="15">
        <f t="shared" si="0"/>
        <v>8</v>
      </c>
      <c r="O26" s="15">
        <f t="shared" si="1"/>
        <v>6</v>
      </c>
      <c r="P26" s="18">
        <f t="shared" si="3"/>
        <v>0.42857142857142855</v>
      </c>
      <c r="AX26" s="17"/>
      <c r="AY26" s="17"/>
      <c r="AZ26" s="17"/>
      <c r="BA26" s="17"/>
      <c r="BB26" s="17"/>
    </row>
    <row r="27" spans="1:54" x14ac:dyDescent="0.25">
      <c r="A27" s="7" t="s">
        <v>31</v>
      </c>
      <c r="B27">
        <f>COUNTIF(Positions!$B12:$BL12, "X")</f>
        <v>1</v>
      </c>
      <c r="C27">
        <f>COUNTIF(Positions!$B12:$BL12,"P")</f>
        <v>1</v>
      </c>
      <c r="D27">
        <f>COUNTIF(Positions!$B12:$BL12,"C")</f>
        <v>2</v>
      </c>
      <c r="E27">
        <f>COUNTIF(Positions!$B12:$BL12,"1B")</f>
        <v>1</v>
      </c>
      <c r="F27">
        <f>COUNTIF(Positions!$B12:$BL12,"2B")</f>
        <v>2</v>
      </c>
      <c r="G27">
        <f>COUNTIF(Positions!$B12:$BL12,"3B")</f>
        <v>2</v>
      </c>
      <c r="H27">
        <f>COUNTIF(Positions!$B12:$BL12,"SS")</f>
        <v>0</v>
      </c>
      <c r="J27">
        <f>COUNTIF(Positions!$B12:$BL12,"LF")</f>
        <v>0</v>
      </c>
      <c r="K27">
        <f>COUNTIF(Positions!$B12:$BL12,"CF")</f>
        <v>4</v>
      </c>
      <c r="L27">
        <f>COUNTIF(Positions!$B12:$BL12,"RF")</f>
        <v>2</v>
      </c>
      <c r="N27" s="3">
        <f t="shared" si="0"/>
        <v>8</v>
      </c>
      <c r="O27" s="3">
        <f t="shared" si="1"/>
        <v>6</v>
      </c>
      <c r="P27" s="5">
        <f t="shared" si="3"/>
        <v>0.42857142857142855</v>
      </c>
      <c r="BB27" s="15"/>
    </row>
    <row r="28" spans="1:54" x14ac:dyDescent="0.25">
      <c r="A28" s="7" t="s">
        <v>32</v>
      </c>
      <c r="B28">
        <f>COUNTIF(Positions!$B13:$BL13, "X")</f>
        <v>1</v>
      </c>
      <c r="C28">
        <f>COUNTIF(Positions!$B13:$BL13,"P")</f>
        <v>1</v>
      </c>
      <c r="D28">
        <f>COUNTIF(Positions!$B13:$BL13,"C")</f>
        <v>1</v>
      </c>
      <c r="E28">
        <f>COUNTIF(Positions!$B13:$BL13,"1B")</f>
        <v>0</v>
      </c>
      <c r="F28">
        <f>COUNTIF(Positions!$B13:$BL13,"2B")</f>
        <v>2</v>
      </c>
      <c r="G28">
        <f>COUNTIF(Positions!$B13:$BL13,"3B")</f>
        <v>1</v>
      </c>
      <c r="H28">
        <f>COUNTIF(Positions!$B13:$BL13,"SS")</f>
        <v>0</v>
      </c>
      <c r="J28">
        <f>COUNTIF(Positions!$B13:$BL13,"LF")</f>
        <v>0</v>
      </c>
      <c r="K28">
        <f>COUNTIF(Positions!$B13:$BL13,"CF")</f>
        <v>3</v>
      </c>
      <c r="L28">
        <f>COUNTIF(Positions!$B13:$BL13,"RF")</f>
        <v>1</v>
      </c>
      <c r="N28" s="3">
        <f t="shared" ref="N28:N29" si="4">SUM(C28:H28)</f>
        <v>5</v>
      </c>
      <c r="O28" s="3">
        <f t="shared" ref="O28:O29" si="5">SUM(J28:L28)</f>
        <v>4</v>
      </c>
      <c r="P28" s="5">
        <f t="shared" ref="P28:P29" si="6">O28/(N28+O28)</f>
        <v>0.44444444444444442</v>
      </c>
    </row>
    <row r="29" spans="1:54" x14ac:dyDescent="0.25">
      <c r="A29" s="7" t="s">
        <v>33</v>
      </c>
      <c r="B29">
        <f>COUNTIF(Positions!$B14:$BL14, "X")</f>
        <v>0</v>
      </c>
      <c r="C29">
        <f>COUNTIF(Positions!$B14:$BL14,"P")</f>
        <v>1</v>
      </c>
      <c r="D29">
        <f>COUNTIF(Positions!$B14:$BL14,"C")</f>
        <v>1</v>
      </c>
      <c r="E29">
        <f>COUNTIF(Positions!$B14:$BL14,"1B")</f>
        <v>0</v>
      </c>
      <c r="F29">
        <f>COUNTIF(Positions!$B14:$BL14,"2B")</f>
        <v>1</v>
      </c>
      <c r="G29">
        <f>COUNTIF(Positions!$B14:$BL14,"3B")</f>
        <v>0</v>
      </c>
      <c r="H29">
        <f>COUNTIF(Positions!$B14:$BL14,"SS")</f>
        <v>0</v>
      </c>
      <c r="J29">
        <f>COUNTIF(Positions!$B14:$BL14,"LF")</f>
        <v>0</v>
      </c>
      <c r="K29">
        <f>COUNTIF(Positions!$B14:$BL14,"CF")</f>
        <v>2</v>
      </c>
      <c r="L29">
        <f>COUNTIF(Positions!$B14:$BL14,"RF")</f>
        <v>0</v>
      </c>
      <c r="N29" s="3">
        <f t="shared" si="4"/>
        <v>3</v>
      </c>
      <c r="O29" s="3">
        <f t="shared" si="5"/>
        <v>2</v>
      </c>
      <c r="P29" s="5">
        <f t="shared" si="6"/>
        <v>0.4</v>
      </c>
    </row>
    <row r="31" spans="1:54" x14ac:dyDescent="0.25">
      <c r="A31" s="28" t="s">
        <v>35</v>
      </c>
      <c r="B31" s="1">
        <v>1</v>
      </c>
      <c r="C31" s="1"/>
      <c r="D31" s="14"/>
      <c r="E31" s="1"/>
      <c r="G31" s="1">
        <v>2</v>
      </c>
      <c r="H31" s="1"/>
      <c r="L31" s="1">
        <v>3</v>
      </c>
      <c r="M31" s="1"/>
      <c r="Q31" s="1">
        <v>4</v>
      </c>
      <c r="R31" s="1"/>
      <c r="V31" s="1">
        <v>5</v>
      </c>
      <c r="W31" s="1"/>
      <c r="AA31" s="1">
        <v>6</v>
      </c>
      <c r="AB31" s="1"/>
      <c r="AF31" s="1">
        <v>7</v>
      </c>
      <c r="AG31" s="1"/>
      <c r="AK31" s="1">
        <v>8</v>
      </c>
      <c r="AL31" s="1"/>
      <c r="AP31" s="1">
        <v>9</v>
      </c>
      <c r="AQ31" s="1"/>
      <c r="AU31" s="1">
        <v>10</v>
      </c>
      <c r="AV31" s="1"/>
      <c r="AZ31" s="1">
        <v>11</v>
      </c>
      <c r="BA31" s="1"/>
    </row>
    <row r="32" spans="1:54" x14ac:dyDescent="0.25">
      <c r="B32" s="1" t="s">
        <v>34</v>
      </c>
      <c r="C32" s="1" t="s">
        <v>18</v>
      </c>
      <c r="D32" s="14"/>
      <c r="E32" s="1"/>
      <c r="G32" s="1" t="s">
        <v>34</v>
      </c>
      <c r="H32" s="1" t="s">
        <v>18</v>
      </c>
      <c r="L32" s="1" t="s">
        <v>34</v>
      </c>
      <c r="M32" s="1" t="s">
        <v>18</v>
      </c>
      <c r="Q32" s="1" t="s">
        <v>34</v>
      </c>
      <c r="R32" s="1" t="s">
        <v>18</v>
      </c>
      <c r="V32" s="1" t="s">
        <v>34</v>
      </c>
      <c r="W32" s="1" t="s">
        <v>18</v>
      </c>
      <c r="AA32" s="1" t="s">
        <v>34</v>
      </c>
      <c r="AB32" s="1" t="s">
        <v>18</v>
      </c>
      <c r="AF32" s="1" t="s">
        <v>34</v>
      </c>
      <c r="AG32" s="1" t="s">
        <v>18</v>
      </c>
      <c r="AK32" s="1" t="s">
        <v>34</v>
      </c>
      <c r="AL32" s="1" t="s">
        <v>18</v>
      </c>
      <c r="AP32" s="1" t="s">
        <v>34</v>
      </c>
      <c r="AQ32" s="1" t="s">
        <v>18</v>
      </c>
      <c r="AU32" s="1" t="s">
        <v>34</v>
      </c>
      <c r="AV32" s="1" t="s">
        <v>18</v>
      </c>
      <c r="AZ32" s="1" t="s">
        <v>34</v>
      </c>
      <c r="BA32" s="1" t="s">
        <v>18</v>
      </c>
    </row>
    <row r="33" spans="1:53" x14ac:dyDescent="0.25">
      <c r="A33" s="7" t="s">
        <v>21</v>
      </c>
      <c r="B33">
        <f t="shared" ref="B33:B45" si="7">COUNTIF(B2:F2, "P")+COUNTIF(B2:F2, "C")+COUNTIF(B2:F2, "1B")+COUNTIF(B2:F2, "2B")+COUNTIF(B2:F2, "3B")+COUNTIF(B2:F2, "SS")</f>
        <v>2</v>
      </c>
      <c r="C33">
        <f t="shared" ref="C33:C45" si="8">COUNTIF(B2:F2, "LF")+COUNTIF(B2:F2, "CF")+COUNTIF(B2:F2, "RF")</f>
        <v>2</v>
      </c>
      <c r="G33">
        <f t="shared" ref="G33:G45" si="9">COUNTIF(G2:K2, "P")+COUNTIF(G2:K2, "C")+COUNTIF(G2:K2, "1B")+COUNTIF(G2:K2, "2B")+COUNTIF(G2:K2, "3B")+COUNTIF(G2:K2, "SS")</f>
        <v>0</v>
      </c>
      <c r="H33">
        <f t="shared" ref="H33:H45" si="10">COUNTIF(G2:K2, "LF")+COUNTIF(G2:K2, "CF")+COUNTIF(G2:K2, "RF")</f>
        <v>0</v>
      </c>
      <c r="L33">
        <f t="shared" ref="L33:L45" si="11">COUNTIF(L2:P2, "P")+COUNTIF(L2:P2, "C")+COUNTIF(L2:P2, "1B")+COUNTIF(L2:P2, "2B")+COUNTIF(L2:P2, "3B")+COUNTIF(L2:P2, "SS")</f>
        <v>0</v>
      </c>
      <c r="M33">
        <f t="shared" ref="M33:M45" si="12">COUNTIF(L2:P2, "LF")+COUNTIF(L2:P2, "CF")+COUNTIF(L2:P2, "RF")</f>
        <v>0</v>
      </c>
      <c r="Q33">
        <f t="shared" ref="Q33:Q45" si="13">COUNTIF(Q2:U2, "P")+COUNTIF(Q2:U2, "C")+COUNTIF(Q2:U2, "1B")+COUNTIF(Q2:U2, "2B")+COUNTIF(Q2:U2, "3B")+COUNTIF(Q2:U2, "SS")</f>
        <v>0</v>
      </c>
      <c r="R33">
        <f t="shared" ref="R33:R45" si="14">COUNTIF(Q2:U2, "LF")+COUNTIF(Q2:U2, "CF")+COUNTIF(Q2:U2, "RF")</f>
        <v>0</v>
      </c>
      <c r="V33">
        <f t="shared" ref="V33:V45" si="15">COUNTIF(V2:Z2, "P")+COUNTIF(V2:Z2, "C")+COUNTIF(V2:Z2, "1B")+COUNTIF(V2:Z2, "2B")+COUNTIF(V2:Z2, "3B")+COUNTIF(V2:Z2, "SS")</f>
        <v>0</v>
      </c>
      <c r="W33">
        <f t="shared" ref="W33:W45" si="16">COUNTIF(V2:Z2, "LF")+COUNTIF(V2:Z2, "CF")+COUNTIF(V2:Z2, "RF")</f>
        <v>0</v>
      </c>
      <c r="AA33">
        <f t="shared" ref="AA33:AA45" si="17">COUNTIF(AA2:AE2, "P")+COUNTIF(AA2:AE2, "C")+COUNTIF(AA2:AE2, "1B")+COUNTIF(AA2:AE2, "2B")+COUNTIF(AA2:AE2, "3B")+COUNTIF(AA2:AE2, "SS")</f>
        <v>0</v>
      </c>
      <c r="AB33">
        <f t="shared" ref="AB33:AB45" si="18">COUNTIF(AA2:AE2, "LF")+COUNTIF(AA2:AE2, "CF")+COUNTIF(AA2:AE2, "RF")</f>
        <v>0</v>
      </c>
      <c r="AF33">
        <f t="shared" ref="AF33:AF45" si="19">COUNTIF(AF2:AJ2, "P")+COUNTIF(AF2:AJ2, "C")+COUNTIF(AF2:AJ2, "1B")+COUNTIF(AF2:AJ2, "2B")+COUNTIF(AF2:AJ2, "3B")+COUNTIF(AF2:AJ2, "SS")</f>
        <v>0</v>
      </c>
      <c r="AG33">
        <f t="shared" ref="AG33:AG45" si="20">COUNTIF(AF2:AJ2, "LF")+COUNTIF(AF2:AJ2, "CF")+COUNTIF(AF2:AJ2, "RF")</f>
        <v>0</v>
      </c>
      <c r="AK33">
        <f t="shared" ref="AK33:AK45" si="21">COUNTIF(AK2:AO2, "P")+COUNTIF(AK2:AO2, "C")+COUNTIF(AK2:AO2, "1B")+COUNTIF(AK2:AO2, "2B")+COUNTIF(AK2:AO2, "3B")+COUNTIF(AK2:AO2, "SS")</f>
        <v>0</v>
      </c>
      <c r="AL33">
        <f t="shared" ref="AL33:AL45" si="22">COUNTIF(AK2:AO2, "LF")+COUNTIF(AK2:AO2, "CF")+COUNTIF(AK2:AO2, "RF")</f>
        <v>0</v>
      </c>
      <c r="AP33">
        <f t="shared" ref="AP33:AP45" si="23">COUNTIF(AP2:AT2, "P")+COUNTIF(AP2:AT2, "C")+COUNTIF(AP2:AT2, "1B")+COUNTIF(AP2:AT2, "2B")+COUNTIF(AP2:AT2, "3B")+COUNTIF(AP2:AT2, "SS")</f>
        <v>0</v>
      </c>
      <c r="AQ33">
        <f t="shared" ref="AQ33:AQ45" si="24">COUNTIF(AP2:AT2, "LF")+COUNTIF(AP2:AT2, "CF")+COUNTIF(AP2:AT2, "RF")</f>
        <v>0</v>
      </c>
      <c r="AU33">
        <f t="shared" ref="AU33:AU45" si="25">COUNTIF(AU2:AY2, "P")+COUNTIF(AU2:AY2, "C")+COUNTIF(AU2:AY2, "1B")+COUNTIF(AU2:AY2, "2B")+COUNTIF(AU2:AY2, "3B")+COUNTIF(AU2:AY2, "SS")</f>
        <v>0</v>
      </c>
      <c r="AV33">
        <f t="shared" ref="AV33:AV45" si="26">COUNTIF(AU2:AY2, "LF")+COUNTIF(AU2:AY2, "CF")+COUNTIF(AU2:AY2, "RF")</f>
        <v>0</v>
      </c>
      <c r="AZ33">
        <f t="shared" ref="AZ33:AZ45" si="27">COUNTIF(AZ2:BD2, "P")+COUNTIF(AZ2:BD2, "C")+COUNTIF(AZ2:BD2, "1B")+COUNTIF(AZ2:BD2, "2B")+COUNTIF(AZ2:BD2, "3B")+COUNTIF(AZ2:BD2, "SS")</f>
        <v>0</v>
      </c>
      <c r="BA33">
        <f t="shared" ref="BA33:BA45" si="28">COUNTIF(AZ2:BD2, "LF")+COUNTIF(AZ2:BD2, "CF")+COUNTIF(AZ2:BD2, "RF")</f>
        <v>0</v>
      </c>
    </row>
    <row r="34" spans="1:53" x14ac:dyDescent="0.25">
      <c r="A34" s="7" t="s">
        <v>22</v>
      </c>
      <c r="B34">
        <f t="shared" si="7"/>
        <v>2</v>
      </c>
      <c r="C34">
        <f t="shared" si="8"/>
        <v>2</v>
      </c>
      <c r="D34" s="3"/>
      <c r="G34">
        <f t="shared" si="9"/>
        <v>0</v>
      </c>
      <c r="H34">
        <f t="shared" si="10"/>
        <v>0</v>
      </c>
      <c r="L34">
        <f t="shared" si="11"/>
        <v>2</v>
      </c>
      <c r="M34">
        <f t="shared" si="12"/>
        <v>2</v>
      </c>
      <c r="Q34">
        <f t="shared" si="13"/>
        <v>0</v>
      </c>
      <c r="R34">
        <f t="shared" si="14"/>
        <v>0</v>
      </c>
      <c r="V34">
        <f t="shared" si="15"/>
        <v>0</v>
      </c>
      <c r="W34">
        <f t="shared" si="16"/>
        <v>0</v>
      </c>
      <c r="AA34">
        <f t="shared" si="17"/>
        <v>0</v>
      </c>
      <c r="AB34">
        <f t="shared" si="18"/>
        <v>0</v>
      </c>
      <c r="AF34">
        <f t="shared" si="19"/>
        <v>0</v>
      </c>
      <c r="AG34">
        <f t="shared" si="20"/>
        <v>0</v>
      </c>
      <c r="AK34">
        <f t="shared" si="21"/>
        <v>0</v>
      </c>
      <c r="AL34">
        <f t="shared" si="22"/>
        <v>0</v>
      </c>
      <c r="AP34">
        <f t="shared" si="23"/>
        <v>0</v>
      </c>
      <c r="AQ34">
        <f t="shared" si="24"/>
        <v>0</v>
      </c>
      <c r="AU34">
        <f t="shared" si="25"/>
        <v>0</v>
      </c>
      <c r="AV34">
        <f t="shared" si="26"/>
        <v>0</v>
      </c>
      <c r="AZ34">
        <f t="shared" si="27"/>
        <v>0</v>
      </c>
      <c r="BA34">
        <f t="shared" si="28"/>
        <v>0</v>
      </c>
    </row>
    <row r="35" spans="1:53" x14ac:dyDescent="0.25">
      <c r="A35" s="7" t="s">
        <v>23</v>
      </c>
      <c r="B35">
        <f t="shared" si="7"/>
        <v>3</v>
      </c>
      <c r="C35">
        <f t="shared" si="8"/>
        <v>2</v>
      </c>
      <c r="D35" s="3"/>
      <c r="G35">
        <f t="shared" si="9"/>
        <v>2</v>
      </c>
      <c r="H35">
        <f t="shared" si="10"/>
        <v>2</v>
      </c>
      <c r="L35">
        <f t="shared" si="11"/>
        <v>2</v>
      </c>
      <c r="M35">
        <f t="shared" si="12"/>
        <v>2</v>
      </c>
      <c r="Q35">
        <f t="shared" si="13"/>
        <v>0</v>
      </c>
      <c r="R35">
        <f t="shared" si="14"/>
        <v>0</v>
      </c>
      <c r="V35">
        <f t="shared" si="15"/>
        <v>0</v>
      </c>
      <c r="W35">
        <f t="shared" si="16"/>
        <v>0</v>
      </c>
      <c r="AA35">
        <f t="shared" si="17"/>
        <v>0</v>
      </c>
      <c r="AB35">
        <f t="shared" si="18"/>
        <v>0</v>
      </c>
      <c r="AF35">
        <f t="shared" si="19"/>
        <v>0</v>
      </c>
      <c r="AG35">
        <f t="shared" si="20"/>
        <v>0</v>
      </c>
      <c r="AK35">
        <f t="shared" si="21"/>
        <v>0</v>
      </c>
      <c r="AL35">
        <f t="shared" si="22"/>
        <v>0</v>
      </c>
      <c r="AP35">
        <f t="shared" si="23"/>
        <v>0</v>
      </c>
      <c r="AQ35">
        <f t="shared" si="24"/>
        <v>0</v>
      </c>
      <c r="AU35">
        <f t="shared" si="25"/>
        <v>0</v>
      </c>
      <c r="AV35">
        <f t="shared" si="26"/>
        <v>0</v>
      </c>
      <c r="AZ35">
        <f t="shared" si="27"/>
        <v>0</v>
      </c>
      <c r="BA35">
        <f t="shared" si="28"/>
        <v>0</v>
      </c>
    </row>
    <row r="36" spans="1:53" x14ac:dyDescent="0.25">
      <c r="A36" s="7" t="s">
        <v>24</v>
      </c>
      <c r="B36">
        <f t="shared" si="7"/>
        <v>3</v>
      </c>
      <c r="C36">
        <f t="shared" si="8"/>
        <v>2</v>
      </c>
      <c r="D36" s="3"/>
      <c r="G36">
        <f t="shared" si="9"/>
        <v>2</v>
      </c>
      <c r="H36">
        <f t="shared" si="10"/>
        <v>2</v>
      </c>
      <c r="L36">
        <f t="shared" si="11"/>
        <v>3</v>
      </c>
      <c r="M36">
        <f t="shared" si="12"/>
        <v>2</v>
      </c>
      <c r="Q36">
        <f t="shared" si="13"/>
        <v>0</v>
      </c>
      <c r="R36">
        <f t="shared" si="14"/>
        <v>0</v>
      </c>
      <c r="V36">
        <f t="shared" si="15"/>
        <v>0</v>
      </c>
      <c r="W36">
        <f t="shared" si="16"/>
        <v>0</v>
      </c>
      <c r="AA36">
        <f t="shared" si="17"/>
        <v>0</v>
      </c>
      <c r="AB36">
        <f t="shared" si="18"/>
        <v>0</v>
      </c>
      <c r="AF36">
        <f t="shared" si="19"/>
        <v>0</v>
      </c>
      <c r="AG36">
        <f t="shared" si="20"/>
        <v>0</v>
      </c>
      <c r="AK36">
        <f t="shared" si="21"/>
        <v>0</v>
      </c>
      <c r="AL36">
        <f t="shared" si="22"/>
        <v>0</v>
      </c>
      <c r="AP36">
        <f t="shared" si="23"/>
        <v>0</v>
      </c>
      <c r="AQ36">
        <f t="shared" si="24"/>
        <v>0</v>
      </c>
      <c r="AU36">
        <f t="shared" si="25"/>
        <v>0</v>
      </c>
      <c r="AV36">
        <f t="shared" si="26"/>
        <v>0</v>
      </c>
      <c r="AZ36">
        <f t="shared" si="27"/>
        <v>0</v>
      </c>
      <c r="BA36">
        <f t="shared" si="28"/>
        <v>0</v>
      </c>
    </row>
    <row r="37" spans="1:53" x14ac:dyDescent="0.25">
      <c r="A37" s="7" t="s">
        <v>25</v>
      </c>
      <c r="B37">
        <f t="shared" si="7"/>
        <v>3</v>
      </c>
      <c r="C37">
        <f t="shared" si="8"/>
        <v>1</v>
      </c>
      <c r="D37" s="3"/>
      <c r="F37" s="16"/>
      <c r="G37">
        <f t="shared" si="9"/>
        <v>3</v>
      </c>
      <c r="H37">
        <f t="shared" si="10"/>
        <v>2</v>
      </c>
      <c r="L37">
        <f t="shared" si="11"/>
        <v>3</v>
      </c>
      <c r="M37">
        <f t="shared" si="12"/>
        <v>2</v>
      </c>
      <c r="Q37">
        <f t="shared" si="13"/>
        <v>0</v>
      </c>
      <c r="R37">
        <f t="shared" si="14"/>
        <v>0</v>
      </c>
      <c r="V37">
        <f t="shared" si="15"/>
        <v>0</v>
      </c>
      <c r="W37">
        <f t="shared" si="16"/>
        <v>0</v>
      </c>
      <c r="AA37">
        <f t="shared" si="17"/>
        <v>0</v>
      </c>
      <c r="AB37">
        <f t="shared" si="18"/>
        <v>0</v>
      </c>
      <c r="AF37">
        <f t="shared" si="19"/>
        <v>0</v>
      </c>
      <c r="AG37">
        <f t="shared" si="20"/>
        <v>0</v>
      </c>
      <c r="AK37">
        <f t="shared" si="21"/>
        <v>0</v>
      </c>
      <c r="AL37">
        <f t="shared" si="22"/>
        <v>0</v>
      </c>
      <c r="AP37">
        <f t="shared" si="23"/>
        <v>0</v>
      </c>
      <c r="AQ37">
        <f t="shared" si="24"/>
        <v>0</v>
      </c>
      <c r="AU37">
        <f t="shared" si="25"/>
        <v>0</v>
      </c>
      <c r="AV37">
        <f t="shared" si="26"/>
        <v>0</v>
      </c>
      <c r="AZ37">
        <f t="shared" si="27"/>
        <v>0</v>
      </c>
      <c r="BA37">
        <f t="shared" si="28"/>
        <v>0</v>
      </c>
    </row>
    <row r="38" spans="1:53" x14ac:dyDescent="0.25">
      <c r="A38" s="7" t="s">
        <v>26</v>
      </c>
      <c r="B38">
        <f t="shared" si="7"/>
        <v>3</v>
      </c>
      <c r="C38">
        <f t="shared" si="8"/>
        <v>1</v>
      </c>
      <c r="D38" s="3"/>
      <c r="G38">
        <f t="shared" si="9"/>
        <v>3</v>
      </c>
      <c r="H38">
        <f t="shared" si="10"/>
        <v>2</v>
      </c>
      <c r="L38">
        <f t="shared" si="11"/>
        <v>3</v>
      </c>
      <c r="M38">
        <f t="shared" si="12"/>
        <v>1</v>
      </c>
      <c r="Q38">
        <f t="shared" si="13"/>
        <v>0</v>
      </c>
      <c r="R38">
        <f t="shared" si="14"/>
        <v>0</v>
      </c>
      <c r="V38">
        <f t="shared" si="15"/>
        <v>0</v>
      </c>
      <c r="W38">
        <f t="shared" si="16"/>
        <v>0</v>
      </c>
      <c r="AA38">
        <f t="shared" si="17"/>
        <v>0</v>
      </c>
      <c r="AB38">
        <f t="shared" si="18"/>
        <v>0</v>
      </c>
      <c r="AF38">
        <f t="shared" si="19"/>
        <v>0</v>
      </c>
      <c r="AG38">
        <f t="shared" si="20"/>
        <v>0</v>
      </c>
      <c r="AK38">
        <f t="shared" si="21"/>
        <v>0</v>
      </c>
      <c r="AL38">
        <f t="shared" si="22"/>
        <v>0</v>
      </c>
      <c r="AP38">
        <f t="shared" si="23"/>
        <v>0</v>
      </c>
      <c r="AQ38">
        <f t="shared" si="24"/>
        <v>0</v>
      </c>
      <c r="AU38">
        <f t="shared" si="25"/>
        <v>0</v>
      </c>
      <c r="AV38">
        <f t="shared" si="26"/>
        <v>0</v>
      </c>
      <c r="AZ38">
        <f t="shared" si="27"/>
        <v>0</v>
      </c>
      <c r="BA38">
        <f t="shared" si="28"/>
        <v>0</v>
      </c>
    </row>
    <row r="39" spans="1:53" x14ac:dyDescent="0.25">
      <c r="A39" s="7" t="s">
        <v>27</v>
      </c>
      <c r="B39">
        <f t="shared" si="7"/>
        <v>3</v>
      </c>
      <c r="C39">
        <f t="shared" si="8"/>
        <v>2</v>
      </c>
      <c r="D39" s="3"/>
      <c r="G39">
        <f t="shared" si="9"/>
        <v>3</v>
      </c>
      <c r="H39">
        <f t="shared" si="10"/>
        <v>1</v>
      </c>
      <c r="L39">
        <f t="shared" si="11"/>
        <v>3</v>
      </c>
      <c r="M39">
        <f t="shared" si="12"/>
        <v>1</v>
      </c>
      <c r="Q39">
        <f t="shared" si="13"/>
        <v>0</v>
      </c>
      <c r="R39">
        <f t="shared" si="14"/>
        <v>0</v>
      </c>
      <c r="V39">
        <f t="shared" si="15"/>
        <v>0</v>
      </c>
      <c r="W39">
        <f t="shared" si="16"/>
        <v>0</v>
      </c>
      <c r="AA39">
        <f t="shared" si="17"/>
        <v>0</v>
      </c>
      <c r="AB39">
        <f t="shared" si="18"/>
        <v>0</v>
      </c>
      <c r="AF39">
        <f t="shared" si="19"/>
        <v>0</v>
      </c>
      <c r="AG39">
        <f t="shared" si="20"/>
        <v>0</v>
      </c>
      <c r="AK39">
        <f t="shared" si="21"/>
        <v>0</v>
      </c>
      <c r="AL39">
        <f t="shared" si="22"/>
        <v>0</v>
      </c>
      <c r="AP39">
        <f t="shared" si="23"/>
        <v>0</v>
      </c>
      <c r="AQ39">
        <f t="shared" si="24"/>
        <v>0</v>
      </c>
      <c r="AU39">
        <f t="shared" si="25"/>
        <v>0</v>
      </c>
      <c r="AV39">
        <f t="shared" si="26"/>
        <v>0</v>
      </c>
      <c r="AZ39">
        <f t="shared" si="27"/>
        <v>0</v>
      </c>
      <c r="BA39">
        <f t="shared" si="28"/>
        <v>0</v>
      </c>
    </row>
    <row r="40" spans="1:53" x14ac:dyDescent="0.25">
      <c r="A40" s="7" t="s">
        <v>28</v>
      </c>
      <c r="B40">
        <f t="shared" si="7"/>
        <v>3</v>
      </c>
      <c r="C40">
        <f t="shared" si="8"/>
        <v>2</v>
      </c>
      <c r="D40" s="3"/>
      <c r="G40">
        <f t="shared" si="9"/>
        <v>3</v>
      </c>
      <c r="H40">
        <f t="shared" si="10"/>
        <v>1</v>
      </c>
      <c r="L40">
        <f t="shared" si="11"/>
        <v>3</v>
      </c>
      <c r="M40">
        <f t="shared" si="12"/>
        <v>2</v>
      </c>
      <c r="Q40">
        <f t="shared" si="13"/>
        <v>0</v>
      </c>
      <c r="R40">
        <f t="shared" si="14"/>
        <v>0</v>
      </c>
      <c r="V40">
        <f t="shared" si="15"/>
        <v>0</v>
      </c>
      <c r="W40">
        <f t="shared" si="16"/>
        <v>0</v>
      </c>
      <c r="AA40">
        <f t="shared" si="17"/>
        <v>0</v>
      </c>
      <c r="AB40">
        <f t="shared" si="18"/>
        <v>0</v>
      </c>
      <c r="AF40">
        <f t="shared" si="19"/>
        <v>0</v>
      </c>
      <c r="AG40">
        <f t="shared" si="20"/>
        <v>0</v>
      </c>
      <c r="AK40">
        <f t="shared" si="21"/>
        <v>0</v>
      </c>
      <c r="AL40">
        <f t="shared" si="22"/>
        <v>0</v>
      </c>
      <c r="AP40">
        <f t="shared" si="23"/>
        <v>0</v>
      </c>
      <c r="AQ40">
        <f t="shared" si="24"/>
        <v>0</v>
      </c>
      <c r="AU40">
        <f t="shared" si="25"/>
        <v>0</v>
      </c>
      <c r="AV40">
        <f t="shared" si="26"/>
        <v>0</v>
      </c>
      <c r="AZ40">
        <f t="shared" si="27"/>
        <v>0</v>
      </c>
      <c r="BA40">
        <f t="shared" si="28"/>
        <v>0</v>
      </c>
    </row>
    <row r="41" spans="1:53" x14ac:dyDescent="0.25">
      <c r="A41" s="7" t="s">
        <v>29</v>
      </c>
      <c r="B41">
        <f t="shared" si="7"/>
        <v>3</v>
      </c>
      <c r="C41">
        <f t="shared" si="8"/>
        <v>2</v>
      </c>
      <c r="D41" s="3"/>
      <c r="G41">
        <f t="shared" si="9"/>
        <v>3</v>
      </c>
      <c r="H41">
        <f t="shared" si="10"/>
        <v>2</v>
      </c>
      <c r="L41">
        <f t="shared" si="11"/>
        <v>3</v>
      </c>
      <c r="M41">
        <f t="shared" si="12"/>
        <v>2</v>
      </c>
      <c r="Q41">
        <f t="shared" si="13"/>
        <v>0</v>
      </c>
      <c r="R41">
        <f t="shared" si="14"/>
        <v>0</v>
      </c>
      <c r="V41">
        <f t="shared" si="15"/>
        <v>0</v>
      </c>
      <c r="W41">
        <f t="shared" si="16"/>
        <v>0</v>
      </c>
      <c r="AA41">
        <f t="shared" si="17"/>
        <v>0</v>
      </c>
      <c r="AB41">
        <f t="shared" si="18"/>
        <v>0</v>
      </c>
      <c r="AF41">
        <f t="shared" si="19"/>
        <v>0</v>
      </c>
      <c r="AG41">
        <f t="shared" si="20"/>
        <v>0</v>
      </c>
      <c r="AK41">
        <f t="shared" si="21"/>
        <v>0</v>
      </c>
      <c r="AL41">
        <f t="shared" si="22"/>
        <v>0</v>
      </c>
      <c r="AP41">
        <f t="shared" si="23"/>
        <v>0</v>
      </c>
      <c r="AQ41">
        <f t="shared" si="24"/>
        <v>0</v>
      </c>
      <c r="AU41">
        <f t="shared" si="25"/>
        <v>0</v>
      </c>
      <c r="AV41">
        <f t="shared" si="26"/>
        <v>0</v>
      </c>
      <c r="AZ41">
        <f t="shared" si="27"/>
        <v>0</v>
      </c>
      <c r="BA41">
        <f t="shared" si="28"/>
        <v>0</v>
      </c>
    </row>
    <row r="42" spans="1:53" x14ac:dyDescent="0.25">
      <c r="A42" s="7" t="s">
        <v>30</v>
      </c>
      <c r="B42">
        <f t="shared" si="7"/>
        <v>2</v>
      </c>
      <c r="C42">
        <f t="shared" si="8"/>
        <v>2</v>
      </c>
      <c r="D42" s="3"/>
      <c r="G42">
        <f t="shared" si="9"/>
        <v>3</v>
      </c>
      <c r="H42">
        <f t="shared" si="10"/>
        <v>2</v>
      </c>
      <c r="L42">
        <f t="shared" si="11"/>
        <v>3</v>
      </c>
      <c r="M42">
        <f t="shared" si="12"/>
        <v>2</v>
      </c>
      <c r="Q42">
        <f t="shared" si="13"/>
        <v>0</v>
      </c>
      <c r="R42">
        <f t="shared" si="14"/>
        <v>0</v>
      </c>
      <c r="V42">
        <f t="shared" si="15"/>
        <v>0</v>
      </c>
      <c r="W42">
        <f t="shared" si="16"/>
        <v>0</v>
      </c>
      <c r="AA42">
        <f t="shared" si="17"/>
        <v>0</v>
      </c>
      <c r="AB42">
        <f t="shared" si="18"/>
        <v>0</v>
      </c>
      <c r="AF42">
        <f t="shared" si="19"/>
        <v>0</v>
      </c>
      <c r="AG42">
        <f t="shared" si="20"/>
        <v>0</v>
      </c>
      <c r="AK42">
        <f t="shared" si="21"/>
        <v>0</v>
      </c>
      <c r="AL42">
        <f t="shared" si="22"/>
        <v>0</v>
      </c>
      <c r="AP42">
        <f t="shared" si="23"/>
        <v>0</v>
      </c>
      <c r="AQ42">
        <f t="shared" si="24"/>
        <v>0</v>
      </c>
      <c r="AU42">
        <f t="shared" si="25"/>
        <v>0</v>
      </c>
      <c r="AV42">
        <f t="shared" si="26"/>
        <v>0</v>
      </c>
      <c r="AZ42">
        <f t="shared" si="27"/>
        <v>0</v>
      </c>
      <c r="BA42">
        <f t="shared" si="28"/>
        <v>0</v>
      </c>
    </row>
    <row r="43" spans="1:53" x14ac:dyDescent="0.25">
      <c r="A43" s="7" t="s">
        <v>31</v>
      </c>
      <c r="B43">
        <f t="shared" si="7"/>
        <v>3</v>
      </c>
      <c r="C43">
        <f t="shared" si="8"/>
        <v>2</v>
      </c>
      <c r="D43" s="3"/>
      <c r="G43">
        <f t="shared" si="9"/>
        <v>3</v>
      </c>
      <c r="H43">
        <f t="shared" si="10"/>
        <v>2</v>
      </c>
      <c r="L43">
        <f t="shared" si="11"/>
        <v>2</v>
      </c>
      <c r="M43">
        <f t="shared" si="12"/>
        <v>2</v>
      </c>
      <c r="Q43">
        <f t="shared" si="13"/>
        <v>0</v>
      </c>
      <c r="R43">
        <f t="shared" si="14"/>
        <v>0</v>
      </c>
      <c r="V43">
        <f t="shared" si="15"/>
        <v>0</v>
      </c>
      <c r="W43">
        <f t="shared" si="16"/>
        <v>0</v>
      </c>
      <c r="AA43">
        <f t="shared" si="17"/>
        <v>0</v>
      </c>
      <c r="AB43">
        <f t="shared" si="18"/>
        <v>0</v>
      </c>
      <c r="AF43">
        <f t="shared" si="19"/>
        <v>0</v>
      </c>
      <c r="AG43">
        <f t="shared" si="20"/>
        <v>0</v>
      </c>
      <c r="AK43">
        <f t="shared" si="21"/>
        <v>0</v>
      </c>
      <c r="AL43">
        <f t="shared" si="22"/>
        <v>0</v>
      </c>
      <c r="AP43">
        <f t="shared" si="23"/>
        <v>0</v>
      </c>
      <c r="AQ43">
        <f t="shared" si="24"/>
        <v>0</v>
      </c>
      <c r="AU43">
        <f t="shared" si="25"/>
        <v>0</v>
      </c>
      <c r="AV43">
        <f t="shared" si="26"/>
        <v>0</v>
      </c>
      <c r="AZ43">
        <f t="shared" si="27"/>
        <v>0</v>
      </c>
      <c r="BA43">
        <f t="shared" si="28"/>
        <v>0</v>
      </c>
    </row>
    <row r="44" spans="1:53" x14ac:dyDescent="0.25">
      <c r="A44" s="7" t="s">
        <v>32</v>
      </c>
      <c r="B44">
        <f t="shared" si="7"/>
        <v>0</v>
      </c>
      <c r="C44">
        <f t="shared" si="8"/>
        <v>0</v>
      </c>
      <c r="G44">
        <f t="shared" si="9"/>
        <v>2</v>
      </c>
      <c r="H44">
        <f t="shared" si="10"/>
        <v>2</v>
      </c>
      <c r="L44">
        <f t="shared" si="11"/>
        <v>3</v>
      </c>
      <c r="M44">
        <f t="shared" si="12"/>
        <v>2</v>
      </c>
      <c r="Q44">
        <f t="shared" si="13"/>
        <v>0</v>
      </c>
      <c r="R44">
        <f t="shared" si="14"/>
        <v>0</v>
      </c>
      <c r="V44">
        <f t="shared" si="15"/>
        <v>0</v>
      </c>
      <c r="W44">
        <f t="shared" si="16"/>
        <v>0</v>
      </c>
      <c r="AA44">
        <f t="shared" si="17"/>
        <v>0</v>
      </c>
      <c r="AB44">
        <f t="shared" si="18"/>
        <v>0</v>
      </c>
      <c r="AF44">
        <f t="shared" si="19"/>
        <v>0</v>
      </c>
      <c r="AG44">
        <f t="shared" si="20"/>
        <v>0</v>
      </c>
      <c r="AK44">
        <f t="shared" si="21"/>
        <v>0</v>
      </c>
      <c r="AL44">
        <f t="shared" si="22"/>
        <v>0</v>
      </c>
      <c r="AP44">
        <f t="shared" si="23"/>
        <v>0</v>
      </c>
      <c r="AQ44">
        <f t="shared" si="24"/>
        <v>0</v>
      </c>
      <c r="AU44">
        <f t="shared" si="25"/>
        <v>0</v>
      </c>
      <c r="AV44">
        <f t="shared" si="26"/>
        <v>0</v>
      </c>
      <c r="AZ44">
        <f t="shared" si="27"/>
        <v>0</v>
      </c>
      <c r="BA44">
        <f t="shared" si="28"/>
        <v>0</v>
      </c>
    </row>
    <row r="45" spans="1:53" x14ac:dyDescent="0.25">
      <c r="A45" s="7" t="s">
        <v>33</v>
      </c>
      <c r="B45">
        <f t="shared" si="7"/>
        <v>0</v>
      </c>
      <c r="C45">
        <f t="shared" si="8"/>
        <v>0</v>
      </c>
      <c r="G45">
        <f t="shared" si="9"/>
        <v>3</v>
      </c>
      <c r="H45">
        <f t="shared" si="10"/>
        <v>2</v>
      </c>
      <c r="L45">
        <f t="shared" si="11"/>
        <v>0</v>
      </c>
      <c r="M45">
        <f t="shared" si="12"/>
        <v>0</v>
      </c>
      <c r="Q45">
        <f t="shared" si="13"/>
        <v>0</v>
      </c>
      <c r="R45">
        <f t="shared" si="14"/>
        <v>0</v>
      </c>
      <c r="V45">
        <f t="shared" si="15"/>
        <v>0</v>
      </c>
      <c r="W45">
        <f t="shared" si="16"/>
        <v>0</v>
      </c>
      <c r="AA45">
        <f t="shared" si="17"/>
        <v>0</v>
      </c>
      <c r="AB45">
        <f t="shared" si="18"/>
        <v>0</v>
      </c>
      <c r="AF45">
        <f t="shared" si="19"/>
        <v>0</v>
      </c>
      <c r="AG45">
        <f t="shared" si="20"/>
        <v>0</v>
      </c>
      <c r="AK45">
        <f t="shared" si="21"/>
        <v>0</v>
      </c>
      <c r="AL45">
        <f t="shared" si="22"/>
        <v>0</v>
      </c>
      <c r="AP45">
        <f t="shared" si="23"/>
        <v>0</v>
      </c>
      <c r="AQ45">
        <f t="shared" si="24"/>
        <v>0</v>
      </c>
      <c r="AU45">
        <f t="shared" si="25"/>
        <v>0</v>
      </c>
      <c r="AV45">
        <f t="shared" si="26"/>
        <v>0</v>
      </c>
      <c r="AZ45">
        <f t="shared" si="27"/>
        <v>0</v>
      </c>
      <c r="BA45">
        <f t="shared" si="28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9"/>
  <sheetViews>
    <sheetView workbookViewId="0">
      <selection activeCell="E12" sqref="E12"/>
    </sheetView>
  </sheetViews>
  <sheetFormatPr defaultRowHeight="15" x14ac:dyDescent="0.25"/>
  <cols>
    <col min="1" max="1" width="10" customWidth="1"/>
    <col min="2" max="2" width="4.28515625" customWidth="1"/>
    <col min="3" max="4" width="10.28515625" style="2" bestFit="1" customWidth="1"/>
    <col min="5" max="8" width="10.5703125" style="2" customWidth="1"/>
    <col min="9" max="10" width="9.42578125" bestFit="1" customWidth="1"/>
  </cols>
  <sheetData>
    <row r="1" spans="1:18" s="11" customFormat="1" x14ac:dyDescent="0.25">
      <c r="A1" s="10" t="s">
        <v>0</v>
      </c>
      <c r="B1" s="10" t="s">
        <v>15</v>
      </c>
      <c r="C1" s="12">
        <v>43242</v>
      </c>
      <c r="D1" s="12">
        <v>43255</v>
      </c>
      <c r="E1" s="12">
        <v>43263</v>
      </c>
      <c r="F1" s="12">
        <v>43265</v>
      </c>
      <c r="G1" s="12">
        <v>43269</v>
      </c>
      <c r="H1" s="12">
        <v>43276</v>
      </c>
      <c r="I1" s="12">
        <v>43284</v>
      </c>
      <c r="J1" s="12">
        <v>43290</v>
      </c>
      <c r="K1" s="12">
        <v>43298</v>
      </c>
      <c r="L1" s="12">
        <v>43304</v>
      </c>
      <c r="M1" s="12">
        <v>43311</v>
      </c>
      <c r="N1" s="12">
        <v>43318</v>
      </c>
      <c r="O1" s="12">
        <v>43319</v>
      </c>
      <c r="P1" s="12" t="s">
        <v>20</v>
      </c>
      <c r="Q1" s="12"/>
      <c r="R1" s="12"/>
    </row>
    <row r="2" spans="1:18" x14ac:dyDescent="0.25">
      <c r="A2" s="7" t="s">
        <v>21</v>
      </c>
      <c r="C2" s="2">
        <v>1</v>
      </c>
      <c r="D2" s="2">
        <v>8</v>
      </c>
      <c r="E2" s="2">
        <v>4</v>
      </c>
      <c r="I2" s="2"/>
      <c r="J2" s="2"/>
      <c r="K2" s="2"/>
      <c r="L2" s="2"/>
      <c r="M2" s="2"/>
      <c r="N2" s="2"/>
      <c r="O2" s="2"/>
      <c r="P2" s="2"/>
      <c r="Q2" s="2"/>
    </row>
    <row r="3" spans="1:18" x14ac:dyDescent="0.25">
      <c r="A3" s="7" t="s">
        <v>22</v>
      </c>
      <c r="C3" s="2">
        <v>2</v>
      </c>
      <c r="D3" s="2">
        <v>9</v>
      </c>
      <c r="E3" s="2">
        <v>5</v>
      </c>
      <c r="I3" s="2"/>
      <c r="J3" s="2"/>
      <c r="K3" s="2"/>
      <c r="L3" s="2"/>
      <c r="M3" s="2"/>
      <c r="N3" s="2"/>
      <c r="O3" s="2"/>
      <c r="P3" s="2"/>
      <c r="Q3" s="2"/>
    </row>
    <row r="4" spans="1:18" x14ac:dyDescent="0.25">
      <c r="A4" s="7" t="s">
        <v>23</v>
      </c>
      <c r="C4" s="2">
        <v>3</v>
      </c>
      <c r="D4" s="2">
        <v>10</v>
      </c>
      <c r="E4" s="2">
        <v>6</v>
      </c>
      <c r="I4" s="2"/>
      <c r="J4" s="2"/>
      <c r="K4" s="2"/>
      <c r="L4" s="2"/>
      <c r="M4" s="2"/>
      <c r="N4" s="2"/>
      <c r="O4" s="2"/>
      <c r="P4" s="2"/>
      <c r="Q4" s="2"/>
    </row>
    <row r="5" spans="1:18" x14ac:dyDescent="0.25">
      <c r="A5" s="7" t="s">
        <v>24</v>
      </c>
      <c r="C5" s="2">
        <v>4</v>
      </c>
      <c r="D5" s="2">
        <v>11</v>
      </c>
      <c r="E5" s="2">
        <v>7</v>
      </c>
      <c r="I5" s="2"/>
      <c r="J5" s="2"/>
      <c r="K5" s="2"/>
      <c r="L5" s="2"/>
      <c r="M5" s="2"/>
      <c r="N5" s="2"/>
      <c r="O5" s="2"/>
      <c r="P5" s="2"/>
      <c r="Q5" s="2"/>
    </row>
    <row r="6" spans="1:18" x14ac:dyDescent="0.25">
      <c r="A6" s="7" t="s">
        <v>25</v>
      </c>
      <c r="C6" s="2">
        <v>5</v>
      </c>
      <c r="D6" s="2">
        <v>12</v>
      </c>
      <c r="E6" s="2">
        <v>8</v>
      </c>
      <c r="I6" s="2"/>
      <c r="J6" s="2"/>
      <c r="K6" s="2"/>
      <c r="L6" s="2"/>
      <c r="M6" s="2"/>
      <c r="N6" s="2"/>
      <c r="O6" s="2"/>
      <c r="P6" s="2"/>
      <c r="Q6" s="2"/>
    </row>
    <row r="7" spans="1:18" x14ac:dyDescent="0.25">
      <c r="A7" s="7" t="s">
        <v>26</v>
      </c>
      <c r="C7" s="2">
        <v>6</v>
      </c>
      <c r="D7" s="2">
        <v>13</v>
      </c>
      <c r="E7" s="2">
        <v>9</v>
      </c>
      <c r="I7" s="2"/>
      <c r="J7" s="2"/>
      <c r="K7" s="2"/>
      <c r="L7" s="2"/>
      <c r="M7" s="2"/>
      <c r="N7" s="2"/>
      <c r="O7" s="2"/>
      <c r="P7" s="2"/>
      <c r="Q7" s="2"/>
    </row>
    <row r="8" spans="1:18" x14ac:dyDescent="0.25">
      <c r="A8" s="7" t="s">
        <v>27</v>
      </c>
      <c r="C8" s="2">
        <v>7</v>
      </c>
      <c r="D8" s="2">
        <v>1</v>
      </c>
      <c r="E8" s="2">
        <v>10</v>
      </c>
      <c r="I8" s="2"/>
      <c r="J8" s="2"/>
      <c r="K8" s="2"/>
      <c r="L8" s="2"/>
      <c r="M8" s="2"/>
      <c r="N8" s="2"/>
      <c r="O8" s="2"/>
      <c r="P8" s="2"/>
      <c r="Q8" s="2"/>
    </row>
    <row r="9" spans="1:18" x14ac:dyDescent="0.25">
      <c r="A9" s="7" t="s">
        <v>28</v>
      </c>
      <c r="C9" s="2">
        <v>8</v>
      </c>
      <c r="D9" s="2">
        <v>2</v>
      </c>
      <c r="E9" s="2">
        <v>11</v>
      </c>
      <c r="I9" s="2"/>
      <c r="J9" s="2"/>
      <c r="K9" s="2"/>
      <c r="L9" s="2"/>
      <c r="M9" s="2"/>
      <c r="N9" s="2"/>
      <c r="O9" s="2"/>
      <c r="P9" s="2"/>
    </row>
    <row r="10" spans="1:18" x14ac:dyDescent="0.25">
      <c r="A10" s="7" t="s">
        <v>29</v>
      </c>
      <c r="C10" s="2">
        <v>9</v>
      </c>
      <c r="D10" s="2">
        <v>3</v>
      </c>
      <c r="E10" s="2">
        <v>12</v>
      </c>
      <c r="I10" s="2"/>
      <c r="J10" s="2"/>
      <c r="K10" s="2"/>
      <c r="L10" s="2"/>
      <c r="M10" s="2"/>
      <c r="N10" s="2"/>
      <c r="O10" s="2"/>
      <c r="P10" s="2"/>
      <c r="Q10" s="2"/>
    </row>
    <row r="11" spans="1:18" x14ac:dyDescent="0.25">
      <c r="A11" s="7" t="s">
        <v>30</v>
      </c>
      <c r="C11" s="2">
        <v>10</v>
      </c>
      <c r="D11" s="2">
        <v>4</v>
      </c>
      <c r="E11" s="2">
        <v>13</v>
      </c>
      <c r="I11" s="2"/>
      <c r="J11" s="2"/>
      <c r="K11" s="2"/>
      <c r="L11" s="2"/>
      <c r="M11" s="2"/>
      <c r="N11" s="2"/>
      <c r="O11" s="2"/>
      <c r="P11" s="2"/>
      <c r="Q11" s="2"/>
    </row>
    <row r="12" spans="1:18" x14ac:dyDescent="0.25">
      <c r="A12" s="7" t="s">
        <v>31</v>
      </c>
      <c r="C12" s="2">
        <v>11</v>
      </c>
      <c r="D12" s="2">
        <v>5</v>
      </c>
      <c r="E12" s="2">
        <v>1</v>
      </c>
      <c r="I12" s="2"/>
      <c r="J12" s="2"/>
      <c r="K12" s="2"/>
      <c r="L12" s="2"/>
      <c r="M12" s="2"/>
      <c r="N12" s="2"/>
      <c r="O12" s="2"/>
      <c r="P12" s="2"/>
      <c r="Q12" s="2"/>
    </row>
    <row r="13" spans="1:18" x14ac:dyDescent="0.25">
      <c r="A13" s="7" t="s">
        <v>32</v>
      </c>
      <c r="C13" s="2">
        <v>12</v>
      </c>
      <c r="D13" s="2">
        <v>6</v>
      </c>
      <c r="E13" s="2">
        <v>2</v>
      </c>
      <c r="I13" s="2"/>
      <c r="J13" s="2"/>
      <c r="K13" s="2"/>
      <c r="L13" s="2"/>
      <c r="M13" s="2"/>
      <c r="N13" s="2"/>
      <c r="O13" s="2"/>
      <c r="P13" s="2"/>
      <c r="Q13" s="2"/>
    </row>
    <row r="14" spans="1:18" x14ac:dyDescent="0.25">
      <c r="A14" s="7" t="s">
        <v>33</v>
      </c>
      <c r="C14" s="2">
        <v>13</v>
      </c>
      <c r="D14" s="2">
        <v>7</v>
      </c>
      <c r="E14" s="2">
        <v>3</v>
      </c>
      <c r="I14" s="2"/>
      <c r="J14" s="2"/>
      <c r="K14" s="2"/>
      <c r="L14" s="2"/>
      <c r="M14" s="2"/>
      <c r="N14" s="2"/>
      <c r="O14" s="2"/>
      <c r="P14" s="2"/>
      <c r="Q14" s="2"/>
    </row>
    <row r="15" spans="1:18" x14ac:dyDescent="0.25">
      <c r="A15" s="7"/>
      <c r="I15" s="2"/>
      <c r="J15" s="2"/>
      <c r="K15" s="2"/>
      <c r="L15" s="2"/>
      <c r="M15" s="2"/>
      <c r="N15" s="2"/>
      <c r="O15" s="2"/>
      <c r="P15" s="2"/>
      <c r="Q15" s="2"/>
    </row>
    <row r="16" spans="1:18" s="11" customFormat="1" x14ac:dyDescent="0.25">
      <c r="A16" s="10" t="s">
        <v>0</v>
      </c>
      <c r="B16" s="10">
        <v>1</v>
      </c>
      <c r="C16" s="10">
        <v>2</v>
      </c>
      <c r="D16" s="10">
        <v>3</v>
      </c>
      <c r="E16" s="10">
        <v>4</v>
      </c>
      <c r="F16" s="10">
        <v>5</v>
      </c>
      <c r="G16" s="10">
        <v>6</v>
      </c>
      <c r="H16" s="10">
        <v>7</v>
      </c>
      <c r="I16" s="10">
        <v>8</v>
      </c>
      <c r="J16" s="10">
        <v>9</v>
      </c>
      <c r="K16" s="10">
        <v>10</v>
      </c>
      <c r="L16" s="10">
        <v>11</v>
      </c>
      <c r="M16" s="10">
        <v>12</v>
      </c>
      <c r="N16" s="10">
        <v>13</v>
      </c>
      <c r="O16" s="10">
        <v>14</v>
      </c>
      <c r="P16" s="10" t="s">
        <v>16</v>
      </c>
      <c r="Q16" s="10" t="s">
        <v>17</v>
      </c>
    </row>
    <row r="17" spans="1:19" x14ac:dyDescent="0.25">
      <c r="A17" s="7" t="s">
        <v>21</v>
      </c>
      <c r="B17">
        <f>COUNTIF(BattingOrder!$C2:$BP2,1)</f>
        <v>1</v>
      </c>
      <c r="C17">
        <f>COUNTIF(BattingOrder!$C2:$BP2,2)</f>
        <v>0</v>
      </c>
      <c r="D17">
        <f>COUNTIF(BattingOrder!$C2:$BP2,3)</f>
        <v>0</v>
      </c>
      <c r="E17">
        <f>COUNTIF(BattingOrder!$C2:$BP2,4)</f>
        <v>1</v>
      </c>
      <c r="F17">
        <f>COUNTIF(BattingOrder!$C2:$BP2,5)</f>
        <v>0</v>
      </c>
      <c r="G17">
        <f>COUNTIF(BattingOrder!$C2:$BP2,6)</f>
        <v>0</v>
      </c>
      <c r="H17">
        <f>COUNTIF(BattingOrder!$C2:$BP2,7)</f>
        <v>0</v>
      </c>
      <c r="I17">
        <f>COUNTIF(BattingOrder!$C2:$BP2,8)</f>
        <v>1</v>
      </c>
      <c r="J17">
        <f>COUNTIF(BattingOrder!$C2:$BP2,9)</f>
        <v>0</v>
      </c>
      <c r="K17">
        <f>COUNTIF(BattingOrder!$C2:$BP2,10)</f>
        <v>0</v>
      </c>
      <c r="L17">
        <f>COUNTIF(BattingOrder!$C2:$BP2,11)</f>
        <v>0</v>
      </c>
      <c r="M17">
        <f>COUNTIF(BattingOrder!$C2:$BP2,12)</f>
        <v>0</v>
      </c>
      <c r="N17">
        <f>COUNTIF(BattingOrder!$C2:$BP2,13)</f>
        <v>0</v>
      </c>
      <c r="O17">
        <f>COUNTIF(BattingOrder!$C2:$BP2,14)</f>
        <v>0</v>
      </c>
      <c r="P17">
        <f t="shared" ref="P17:P22" si="0">SUM(B17:O17)</f>
        <v>3</v>
      </c>
      <c r="Q17" s="9">
        <f t="shared" ref="Q17:Q23" si="1">((B17*$B$16)+(C17*$C$16)+(D17*$D$16)+(E17*$E$16)+(F17*$F$16)+(G17*$G$16)+(H17*$H$16)+(I17*$I$16)+(J17*$J$16)+(K17*$K$16)+(L17*$L$16)+(M17*$M$16)+(N17*$N$16)+(O17*$O$16))/P17</f>
        <v>4.333333333333333</v>
      </c>
      <c r="S17" s="2"/>
    </row>
    <row r="18" spans="1:19" x14ac:dyDescent="0.25">
      <c r="A18" s="7" t="s">
        <v>22</v>
      </c>
      <c r="B18">
        <f>COUNTIF(BattingOrder!$C3:$BP3,1)</f>
        <v>0</v>
      </c>
      <c r="C18">
        <f>COUNTIF(BattingOrder!$C3:$BP3,2)</f>
        <v>1</v>
      </c>
      <c r="D18">
        <f>COUNTIF(BattingOrder!$C3:$BP3,3)</f>
        <v>0</v>
      </c>
      <c r="E18">
        <f>COUNTIF(BattingOrder!$C3:$BP3,4)</f>
        <v>0</v>
      </c>
      <c r="F18">
        <f>COUNTIF(BattingOrder!$C3:$BP3,5)</f>
        <v>1</v>
      </c>
      <c r="G18">
        <f>COUNTIF(BattingOrder!$C3:$BP3,6)</f>
        <v>0</v>
      </c>
      <c r="H18">
        <f>COUNTIF(BattingOrder!$C3:$BP3,7)</f>
        <v>0</v>
      </c>
      <c r="I18">
        <f>COUNTIF(BattingOrder!$C3:$BP3,8)</f>
        <v>0</v>
      </c>
      <c r="J18">
        <f>COUNTIF(BattingOrder!$C3:$BP3,9)</f>
        <v>1</v>
      </c>
      <c r="K18">
        <f>COUNTIF(BattingOrder!$C3:$BP3,10)</f>
        <v>0</v>
      </c>
      <c r="L18">
        <f>COUNTIF(BattingOrder!$C3:$BP3,11)</f>
        <v>0</v>
      </c>
      <c r="M18">
        <f>COUNTIF(BattingOrder!$C3:$BP3,12)</f>
        <v>0</v>
      </c>
      <c r="N18">
        <f>COUNTIF(BattingOrder!$C3:$BP3,13)</f>
        <v>0</v>
      </c>
      <c r="O18">
        <f>COUNTIF(BattingOrder!$C3:$BP3,14)</f>
        <v>0</v>
      </c>
      <c r="P18">
        <f t="shared" si="0"/>
        <v>3</v>
      </c>
      <c r="Q18" s="9">
        <f t="shared" si="1"/>
        <v>5.333333333333333</v>
      </c>
      <c r="S18" s="2"/>
    </row>
    <row r="19" spans="1:19" x14ac:dyDescent="0.25">
      <c r="A19" s="7" t="s">
        <v>23</v>
      </c>
      <c r="B19">
        <f>COUNTIF(BattingOrder!$C4:$BP4,1)</f>
        <v>0</v>
      </c>
      <c r="C19">
        <f>COUNTIF(BattingOrder!$C4:$BP4,2)</f>
        <v>0</v>
      </c>
      <c r="D19">
        <f>COUNTIF(BattingOrder!$C4:$BP4,3)</f>
        <v>1</v>
      </c>
      <c r="E19">
        <f>COUNTIF(BattingOrder!$C4:$BP4,4)</f>
        <v>0</v>
      </c>
      <c r="F19">
        <f>COUNTIF(BattingOrder!$C4:$BP4,5)</f>
        <v>0</v>
      </c>
      <c r="G19">
        <f>COUNTIF(BattingOrder!$C4:$BP4,6)</f>
        <v>1</v>
      </c>
      <c r="H19">
        <f>COUNTIF(BattingOrder!$C4:$BP4,7)</f>
        <v>0</v>
      </c>
      <c r="I19">
        <f>COUNTIF(BattingOrder!$C4:$BP4,8)</f>
        <v>0</v>
      </c>
      <c r="J19">
        <f>COUNTIF(BattingOrder!$C4:$BP4,9)</f>
        <v>0</v>
      </c>
      <c r="K19">
        <f>COUNTIF(BattingOrder!$C4:$BP4,10)</f>
        <v>1</v>
      </c>
      <c r="L19">
        <f>COUNTIF(BattingOrder!$C4:$BP4,11)</f>
        <v>0</v>
      </c>
      <c r="M19">
        <f>COUNTIF(BattingOrder!$C4:$BP4,12)</f>
        <v>0</v>
      </c>
      <c r="N19">
        <f>COUNTIF(BattingOrder!$C4:$BP4,13)</f>
        <v>0</v>
      </c>
      <c r="O19">
        <f>COUNTIF(BattingOrder!$C4:$BP4,14)</f>
        <v>0</v>
      </c>
      <c r="P19">
        <f t="shared" si="0"/>
        <v>3</v>
      </c>
      <c r="Q19" s="9">
        <f t="shared" si="1"/>
        <v>6.333333333333333</v>
      </c>
      <c r="S19" s="2"/>
    </row>
    <row r="20" spans="1:19" x14ac:dyDescent="0.25">
      <c r="A20" s="7" t="s">
        <v>24</v>
      </c>
      <c r="B20">
        <f>COUNTIF(BattingOrder!$C5:$BP5,1)</f>
        <v>0</v>
      </c>
      <c r="C20">
        <f>COUNTIF(BattingOrder!$C5:$BP5,2)</f>
        <v>0</v>
      </c>
      <c r="D20">
        <f>COUNTIF(BattingOrder!$C5:$BP5,3)</f>
        <v>0</v>
      </c>
      <c r="E20">
        <f>COUNTIF(BattingOrder!$C5:$BP5,4)</f>
        <v>1</v>
      </c>
      <c r="F20">
        <f>COUNTIF(BattingOrder!$C5:$BP5,5)</f>
        <v>0</v>
      </c>
      <c r="G20">
        <f>COUNTIF(BattingOrder!$C5:$BP5,6)</f>
        <v>0</v>
      </c>
      <c r="H20">
        <f>COUNTIF(BattingOrder!$C5:$BP5,7)</f>
        <v>1</v>
      </c>
      <c r="I20">
        <f>COUNTIF(BattingOrder!$C5:$BP5,8)</f>
        <v>0</v>
      </c>
      <c r="J20">
        <f>COUNTIF(BattingOrder!$C5:$BP5,9)</f>
        <v>0</v>
      </c>
      <c r="K20">
        <f>COUNTIF(BattingOrder!$C5:$BP5,10)</f>
        <v>0</v>
      </c>
      <c r="L20">
        <f>COUNTIF(BattingOrder!$C5:$BP5,11)</f>
        <v>1</v>
      </c>
      <c r="M20">
        <f>COUNTIF(BattingOrder!$C5:$BP5,12)</f>
        <v>0</v>
      </c>
      <c r="N20">
        <f>COUNTIF(BattingOrder!$C5:$BP5,13)</f>
        <v>0</v>
      </c>
      <c r="O20">
        <f>COUNTIF(BattingOrder!$C5:$BP5,14)</f>
        <v>0</v>
      </c>
      <c r="P20">
        <f t="shared" si="0"/>
        <v>3</v>
      </c>
      <c r="Q20" s="9">
        <f t="shared" si="1"/>
        <v>7.333333333333333</v>
      </c>
      <c r="S20" s="2"/>
    </row>
    <row r="21" spans="1:19" x14ac:dyDescent="0.25">
      <c r="A21" s="7" t="s">
        <v>25</v>
      </c>
      <c r="B21">
        <f>COUNTIF(BattingOrder!$C6:$BP6,1)</f>
        <v>0</v>
      </c>
      <c r="C21">
        <f>COUNTIF(BattingOrder!$C6:$BP6,2)</f>
        <v>0</v>
      </c>
      <c r="D21">
        <f>COUNTIF(BattingOrder!$C6:$BP6,3)</f>
        <v>0</v>
      </c>
      <c r="E21">
        <f>COUNTIF(BattingOrder!$C6:$BP6,4)</f>
        <v>0</v>
      </c>
      <c r="F21">
        <f>COUNTIF(BattingOrder!$C6:$BP6,5)</f>
        <v>1</v>
      </c>
      <c r="G21">
        <f>COUNTIF(BattingOrder!$C6:$BP6,6)</f>
        <v>0</v>
      </c>
      <c r="H21">
        <f>COUNTIF(BattingOrder!$C6:$BP6,7)</f>
        <v>0</v>
      </c>
      <c r="I21">
        <f>COUNTIF(BattingOrder!$C6:$BP6,8)</f>
        <v>1</v>
      </c>
      <c r="J21">
        <f>COUNTIF(BattingOrder!$C6:$BP6,9)</f>
        <v>0</v>
      </c>
      <c r="K21">
        <f>COUNTIF(BattingOrder!$C6:$BP6,10)</f>
        <v>0</v>
      </c>
      <c r="L21">
        <f>COUNTIF(BattingOrder!$C6:$BP6,11)</f>
        <v>0</v>
      </c>
      <c r="M21">
        <f>COUNTIF(BattingOrder!$C6:$BP6,12)</f>
        <v>1</v>
      </c>
      <c r="N21">
        <f>COUNTIF(BattingOrder!$C6:$BP6,13)</f>
        <v>0</v>
      </c>
      <c r="O21">
        <f>COUNTIF(BattingOrder!$C6:$BP6,14)</f>
        <v>0</v>
      </c>
      <c r="P21">
        <f t="shared" si="0"/>
        <v>3</v>
      </c>
      <c r="Q21" s="9">
        <f t="shared" si="1"/>
        <v>8.3333333333333339</v>
      </c>
      <c r="S21" s="2"/>
    </row>
    <row r="22" spans="1:19" x14ac:dyDescent="0.25">
      <c r="A22" s="7" t="s">
        <v>26</v>
      </c>
      <c r="B22">
        <f>COUNTIF(BattingOrder!$C7:$BP7,1)</f>
        <v>0</v>
      </c>
      <c r="C22">
        <f>COUNTIF(BattingOrder!$C7:$BP7,2)</f>
        <v>0</v>
      </c>
      <c r="D22">
        <f>COUNTIF(BattingOrder!$C7:$BP7,3)</f>
        <v>0</v>
      </c>
      <c r="E22">
        <f>COUNTIF(BattingOrder!$C7:$BP7,4)</f>
        <v>0</v>
      </c>
      <c r="F22">
        <f>COUNTIF(BattingOrder!$C7:$BP7,5)</f>
        <v>0</v>
      </c>
      <c r="G22">
        <f>COUNTIF(BattingOrder!$C7:$BP7,6)</f>
        <v>1</v>
      </c>
      <c r="H22">
        <f>COUNTIF(BattingOrder!$C7:$BP7,7)</f>
        <v>0</v>
      </c>
      <c r="I22">
        <f>COUNTIF(BattingOrder!$C7:$BP7,8)</f>
        <v>0</v>
      </c>
      <c r="J22">
        <f>COUNTIF(BattingOrder!$C7:$BP7,9)</f>
        <v>1</v>
      </c>
      <c r="K22">
        <f>COUNTIF(BattingOrder!$C7:$BP7,10)</f>
        <v>0</v>
      </c>
      <c r="L22">
        <f>COUNTIF(BattingOrder!$C7:$BP7,11)</f>
        <v>0</v>
      </c>
      <c r="M22">
        <f>COUNTIF(BattingOrder!$C7:$BP7,12)</f>
        <v>0</v>
      </c>
      <c r="N22">
        <f>COUNTIF(BattingOrder!$C7:$BP7,13)</f>
        <v>1</v>
      </c>
      <c r="O22">
        <f>COUNTIF(BattingOrder!$C7:$BP7,14)</f>
        <v>0</v>
      </c>
      <c r="P22">
        <f t="shared" si="0"/>
        <v>3</v>
      </c>
      <c r="Q22" s="9">
        <f t="shared" si="1"/>
        <v>9.3333333333333339</v>
      </c>
      <c r="S22" s="2"/>
    </row>
    <row r="23" spans="1:19" x14ac:dyDescent="0.25">
      <c r="A23" s="7" t="s">
        <v>27</v>
      </c>
      <c r="B23">
        <f>COUNTIF(BattingOrder!$C8:$BP8,1)</f>
        <v>1</v>
      </c>
      <c r="C23">
        <f>COUNTIF(BattingOrder!$C8:$BP8,2)</f>
        <v>0</v>
      </c>
      <c r="D23">
        <f>COUNTIF(BattingOrder!$C8:$BP8,3)</f>
        <v>0</v>
      </c>
      <c r="E23">
        <f>COUNTIF(BattingOrder!$C8:$BP8,4)</f>
        <v>0</v>
      </c>
      <c r="F23">
        <f>COUNTIF(BattingOrder!$C8:$BP8,5)</f>
        <v>0</v>
      </c>
      <c r="G23">
        <f>COUNTIF(BattingOrder!$C8:$BP8,6)</f>
        <v>0</v>
      </c>
      <c r="H23">
        <f>COUNTIF(BattingOrder!$C8:$BP8,7)</f>
        <v>1</v>
      </c>
      <c r="I23">
        <f>COUNTIF(BattingOrder!$C8:$BP8,8)</f>
        <v>0</v>
      </c>
      <c r="J23">
        <f>COUNTIF(BattingOrder!$C8:$BP8,9)</f>
        <v>0</v>
      </c>
      <c r="K23">
        <f>COUNTIF(BattingOrder!$C8:$BP8,10)</f>
        <v>1</v>
      </c>
      <c r="L23">
        <f>COUNTIF(BattingOrder!$C8:$BP8,11)</f>
        <v>0</v>
      </c>
      <c r="M23">
        <f>COUNTIF(BattingOrder!$C8:$BP8,12)</f>
        <v>0</v>
      </c>
      <c r="N23">
        <f>COUNTIF(BattingOrder!$C8:$BP8,13)</f>
        <v>0</v>
      </c>
      <c r="O23">
        <f>COUNTIF(BattingOrder!$C8:$BP8,14)</f>
        <v>0</v>
      </c>
      <c r="P23">
        <f>SUM(B23:O23)</f>
        <v>3</v>
      </c>
      <c r="Q23" s="9">
        <f t="shared" si="1"/>
        <v>6</v>
      </c>
      <c r="S23" s="2"/>
    </row>
    <row r="24" spans="1:19" x14ac:dyDescent="0.25">
      <c r="A24" s="7" t="s">
        <v>28</v>
      </c>
      <c r="B24">
        <f>COUNTIF(BattingOrder!$C9:$BP9,1)</f>
        <v>0</v>
      </c>
      <c r="C24">
        <f>COUNTIF(BattingOrder!$C9:$BP9,2)</f>
        <v>1</v>
      </c>
      <c r="D24">
        <f>COUNTIF(BattingOrder!$C9:$BP9,3)</f>
        <v>0</v>
      </c>
      <c r="E24">
        <f>COUNTIF(BattingOrder!$C9:$BP9,4)</f>
        <v>0</v>
      </c>
      <c r="F24">
        <f>COUNTIF(BattingOrder!$C9:$BP9,5)</f>
        <v>0</v>
      </c>
      <c r="G24">
        <f>COUNTIF(BattingOrder!$C9:$BP9,6)</f>
        <v>0</v>
      </c>
      <c r="H24">
        <f>COUNTIF(BattingOrder!$C9:$BP9,7)</f>
        <v>0</v>
      </c>
      <c r="I24">
        <f>COUNTIF(BattingOrder!$C9:$BP9,8)</f>
        <v>1</v>
      </c>
      <c r="J24">
        <f>COUNTIF(BattingOrder!$C9:$BP9,9)</f>
        <v>0</v>
      </c>
      <c r="K24">
        <f>COUNTIF(BattingOrder!$C9:$BP9,10)</f>
        <v>0</v>
      </c>
      <c r="L24">
        <f>COUNTIF(BattingOrder!$C9:$BP9,11)</f>
        <v>1</v>
      </c>
      <c r="M24">
        <f>COUNTIF(BattingOrder!$C9:$BP9,12)</f>
        <v>0</v>
      </c>
      <c r="N24">
        <f>COUNTIF(BattingOrder!$C9:$BP9,13)</f>
        <v>0</v>
      </c>
      <c r="O24">
        <f>COUNTIF(BattingOrder!$C9:$BP9,14)</f>
        <v>0</v>
      </c>
      <c r="P24">
        <f t="shared" ref="P24:P25" si="2">SUM(B24:O24)</f>
        <v>3</v>
      </c>
      <c r="Q24" s="9">
        <f t="shared" ref="Q24:Q27" si="3">((B24*$B$16)+(C24*$C$16)+(D24*$D$16)+(E24*$E$16)+(F24*$F$16)+(G24*$G$16)+(H24*$H$16)+(I24*$I$16)+(J24*$J$16)+(K24*$K$16)+(L24*$L$16)+(M24*$M$16)+(N24*$N$16)+(O24*$O$16))/P24</f>
        <v>7</v>
      </c>
      <c r="S24" s="2"/>
    </row>
    <row r="25" spans="1:19" x14ac:dyDescent="0.25">
      <c r="A25" s="7" t="s">
        <v>29</v>
      </c>
      <c r="B25">
        <f>COUNTIF(BattingOrder!$C10:$BP10,1)</f>
        <v>0</v>
      </c>
      <c r="C25">
        <f>COUNTIF(BattingOrder!$C10:$BP10,2)</f>
        <v>0</v>
      </c>
      <c r="D25">
        <f>COUNTIF(BattingOrder!$C10:$BP10,3)</f>
        <v>1</v>
      </c>
      <c r="E25">
        <f>COUNTIF(BattingOrder!$C10:$BP10,4)</f>
        <v>0</v>
      </c>
      <c r="F25">
        <f>COUNTIF(BattingOrder!$C10:$BP10,5)</f>
        <v>0</v>
      </c>
      <c r="G25">
        <f>COUNTIF(BattingOrder!$C10:$BP10,6)</f>
        <v>0</v>
      </c>
      <c r="H25">
        <f>COUNTIF(BattingOrder!$C10:$BP10,7)</f>
        <v>0</v>
      </c>
      <c r="I25">
        <f>COUNTIF(BattingOrder!$C10:$BP10,8)</f>
        <v>0</v>
      </c>
      <c r="J25">
        <f>COUNTIF(BattingOrder!$C10:$BP10,9)</f>
        <v>1</v>
      </c>
      <c r="K25">
        <f>COUNTIF(BattingOrder!$C10:$BP10,10)</f>
        <v>0</v>
      </c>
      <c r="L25">
        <f>COUNTIF(BattingOrder!$C10:$BP10,11)</f>
        <v>0</v>
      </c>
      <c r="M25">
        <f>COUNTIF(BattingOrder!$C10:$BP10,12)</f>
        <v>1</v>
      </c>
      <c r="N25">
        <f>COUNTIF(BattingOrder!$C10:$BP10,13)</f>
        <v>0</v>
      </c>
      <c r="O25">
        <f>COUNTIF(BattingOrder!$C10:$BP10,14)</f>
        <v>0</v>
      </c>
      <c r="P25">
        <f t="shared" si="2"/>
        <v>3</v>
      </c>
      <c r="Q25" s="9">
        <f t="shared" si="3"/>
        <v>8</v>
      </c>
      <c r="S25" s="2"/>
    </row>
    <row r="26" spans="1:19" x14ac:dyDescent="0.25">
      <c r="A26" s="7" t="s">
        <v>30</v>
      </c>
      <c r="B26">
        <f>COUNTIF(BattingOrder!$C11:$BP11,1)</f>
        <v>0</v>
      </c>
      <c r="C26">
        <f>COUNTIF(BattingOrder!$C11:$BP11,2)</f>
        <v>0</v>
      </c>
      <c r="D26">
        <f>COUNTIF(BattingOrder!$C11:$BP11,3)</f>
        <v>0</v>
      </c>
      <c r="E26">
        <f>COUNTIF(BattingOrder!$C11:$BP11,4)</f>
        <v>1</v>
      </c>
      <c r="F26">
        <f>COUNTIF(BattingOrder!$C11:$BP11,5)</f>
        <v>0</v>
      </c>
      <c r="G26">
        <f>COUNTIF(BattingOrder!$C11:$BP11,6)</f>
        <v>0</v>
      </c>
      <c r="H26">
        <f>COUNTIF(BattingOrder!$C11:$BP11,7)</f>
        <v>0</v>
      </c>
      <c r="I26">
        <f>COUNTIF(BattingOrder!$C11:$BP11,8)</f>
        <v>0</v>
      </c>
      <c r="J26">
        <f>COUNTIF(BattingOrder!$C11:$BP11,9)</f>
        <v>0</v>
      </c>
      <c r="K26">
        <f>COUNTIF(BattingOrder!$C11:$BP11,10)</f>
        <v>1</v>
      </c>
      <c r="L26">
        <f>COUNTIF(BattingOrder!$C11:$BP11,11)</f>
        <v>0</v>
      </c>
      <c r="M26">
        <f>COUNTIF(BattingOrder!$C11:$BP11,12)</f>
        <v>0</v>
      </c>
      <c r="N26">
        <f>COUNTIF(BattingOrder!$C11:$BP11,13)</f>
        <v>1</v>
      </c>
      <c r="O26">
        <f>COUNTIF(BattingOrder!$C11:$BP11,14)</f>
        <v>0</v>
      </c>
      <c r="P26">
        <f t="shared" ref="P26" si="4">SUM(B26:O26)</f>
        <v>3</v>
      </c>
      <c r="Q26" s="9">
        <f t="shared" si="3"/>
        <v>9</v>
      </c>
      <c r="S26" s="2"/>
    </row>
    <row r="27" spans="1:19" x14ac:dyDescent="0.25">
      <c r="A27" s="7" t="s">
        <v>31</v>
      </c>
      <c r="B27">
        <f>COUNTIF(BattingOrder!$C12:$BP12,1)</f>
        <v>1</v>
      </c>
      <c r="C27">
        <f>COUNTIF(BattingOrder!$C12:$BP12,2)</f>
        <v>0</v>
      </c>
      <c r="D27">
        <f>COUNTIF(BattingOrder!$C12:$BP12,3)</f>
        <v>0</v>
      </c>
      <c r="E27">
        <f>COUNTIF(BattingOrder!$C12:$BP12,4)</f>
        <v>0</v>
      </c>
      <c r="F27">
        <f>COUNTIF(BattingOrder!$C12:$BP12,5)</f>
        <v>1</v>
      </c>
      <c r="G27">
        <f>COUNTIF(BattingOrder!$C12:$BP12,6)</f>
        <v>0</v>
      </c>
      <c r="H27">
        <f>COUNTIF(BattingOrder!$C12:$BP12,7)</f>
        <v>0</v>
      </c>
      <c r="I27">
        <f>COUNTIF(BattingOrder!$C12:$BP12,8)</f>
        <v>0</v>
      </c>
      <c r="J27">
        <f>COUNTIF(BattingOrder!$C12:$BP12,9)</f>
        <v>0</v>
      </c>
      <c r="K27">
        <f>COUNTIF(BattingOrder!$C12:$BP12,10)</f>
        <v>0</v>
      </c>
      <c r="L27">
        <f>COUNTIF(BattingOrder!$C12:$BP12,11)</f>
        <v>1</v>
      </c>
      <c r="M27">
        <f>COUNTIF(BattingOrder!$C12:$BP12,12)</f>
        <v>0</v>
      </c>
      <c r="N27">
        <f>COUNTIF(BattingOrder!$C12:$BP12,13)</f>
        <v>0</v>
      </c>
      <c r="O27">
        <f>COUNTIF(BattingOrder!$C12:$BP12,14)</f>
        <v>0</v>
      </c>
      <c r="P27">
        <f>SUM(B27:O27)</f>
        <v>3</v>
      </c>
      <c r="Q27" s="9">
        <f t="shared" si="3"/>
        <v>5.666666666666667</v>
      </c>
      <c r="S27" s="2"/>
    </row>
    <row r="28" spans="1:19" x14ac:dyDescent="0.25">
      <c r="A28" s="7" t="s">
        <v>32</v>
      </c>
      <c r="B28">
        <f>COUNTIF(BattingOrder!$C13:$BP13,1)</f>
        <v>0</v>
      </c>
      <c r="C28">
        <f>COUNTIF(BattingOrder!$C13:$BP13,2)</f>
        <v>1</v>
      </c>
      <c r="D28">
        <f>COUNTIF(BattingOrder!$C13:$BP13,3)</f>
        <v>0</v>
      </c>
      <c r="E28">
        <f>COUNTIF(BattingOrder!$C13:$BP13,4)</f>
        <v>0</v>
      </c>
      <c r="F28">
        <f>COUNTIF(BattingOrder!$C13:$BP13,5)</f>
        <v>0</v>
      </c>
      <c r="G28">
        <f>COUNTIF(BattingOrder!$C13:$BP13,6)</f>
        <v>1</v>
      </c>
      <c r="H28">
        <f>COUNTIF(BattingOrder!$C13:$BP13,7)</f>
        <v>0</v>
      </c>
      <c r="I28">
        <f>COUNTIF(BattingOrder!$C13:$BP13,8)</f>
        <v>0</v>
      </c>
      <c r="J28">
        <f>COUNTIF(BattingOrder!$C13:$BP13,9)</f>
        <v>0</v>
      </c>
      <c r="K28">
        <f>COUNTIF(BattingOrder!$C13:$BP13,10)</f>
        <v>0</v>
      </c>
      <c r="L28">
        <f>COUNTIF(BattingOrder!$C13:$BP13,11)</f>
        <v>0</v>
      </c>
      <c r="M28">
        <f>COUNTIF(BattingOrder!$C13:$BP13,12)</f>
        <v>1</v>
      </c>
      <c r="N28">
        <f>COUNTIF(BattingOrder!$C13:$BP13,13)</f>
        <v>0</v>
      </c>
      <c r="O28">
        <f>COUNTIF(BattingOrder!$C13:$BP13,14)</f>
        <v>0</v>
      </c>
      <c r="P28">
        <f>SUM(B28:O28)</f>
        <v>3</v>
      </c>
      <c r="Q28" s="9">
        <f t="shared" ref="Q28:Q29" si="5">((B28*$B$16)+(C28*$C$16)+(D28*$D$16)+(E28*$E$16)+(F28*$F$16)+(G28*$G$16)+(H28*$H$16)+(I28*$I$16)+(J28*$J$16)+(K28*$K$16)+(L28*$L$16)+(M28*$M$16)+(N28*$N$16)+(O28*$O$16))/P28</f>
        <v>6.666666666666667</v>
      </c>
      <c r="S28" s="2"/>
    </row>
    <row r="29" spans="1:19" x14ac:dyDescent="0.25">
      <c r="A29" s="7" t="s">
        <v>33</v>
      </c>
      <c r="B29">
        <f>COUNTIF(BattingOrder!$C14:$BP14,1)</f>
        <v>0</v>
      </c>
      <c r="C29">
        <f>COUNTIF(BattingOrder!$C14:$BP14,2)</f>
        <v>0</v>
      </c>
      <c r="D29">
        <f>COUNTIF(BattingOrder!$C14:$BP14,3)</f>
        <v>1</v>
      </c>
      <c r="E29">
        <f>COUNTIF(BattingOrder!$C14:$BP14,4)</f>
        <v>0</v>
      </c>
      <c r="F29">
        <f>COUNTIF(BattingOrder!$C14:$BP14,5)</f>
        <v>0</v>
      </c>
      <c r="G29">
        <f>COUNTIF(BattingOrder!$C14:$BP14,6)</f>
        <v>0</v>
      </c>
      <c r="H29">
        <f>COUNTIF(BattingOrder!$C14:$BP14,7)</f>
        <v>1</v>
      </c>
      <c r="I29">
        <f>COUNTIF(BattingOrder!$C14:$BP14,8)</f>
        <v>0</v>
      </c>
      <c r="J29">
        <f>COUNTIF(BattingOrder!$C14:$BP14,9)</f>
        <v>0</v>
      </c>
      <c r="K29">
        <f>COUNTIF(BattingOrder!$C14:$BP14,10)</f>
        <v>0</v>
      </c>
      <c r="L29">
        <f>COUNTIF(BattingOrder!$C14:$BP14,11)</f>
        <v>0</v>
      </c>
      <c r="M29">
        <f>COUNTIF(BattingOrder!$C14:$BP14,12)</f>
        <v>0</v>
      </c>
      <c r="N29">
        <f>COUNTIF(BattingOrder!$C14:$BP14,13)</f>
        <v>1</v>
      </c>
      <c r="O29">
        <f>COUNTIF(BattingOrder!$C14:$BP14,14)</f>
        <v>0</v>
      </c>
      <c r="P29">
        <f>SUM(B29:O29)</f>
        <v>3</v>
      </c>
      <c r="Q29" s="9">
        <f t="shared" si="5"/>
        <v>7.666666666666667</v>
      </c>
      <c r="S29" s="2"/>
    </row>
  </sheetData>
  <sortState xmlns:xlrd2="http://schemas.microsoft.com/office/spreadsheetml/2017/richdata2" ref="A2:D12">
    <sortCondition ref="A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14"/>
  <sheetViews>
    <sheetView workbookViewId="0">
      <selection activeCell="K21" sqref="K21"/>
    </sheetView>
  </sheetViews>
  <sheetFormatPr defaultRowHeight="15" x14ac:dyDescent="0.25"/>
  <cols>
    <col min="2" max="3" width="6.42578125" customWidth="1"/>
    <col min="4" max="4" width="4.42578125" bestFit="1" customWidth="1"/>
    <col min="5" max="5" width="5.28515625" bestFit="1" customWidth="1"/>
    <col min="6" max="18" width="4" bestFit="1" customWidth="1"/>
    <col min="19" max="19" width="4.28515625" customWidth="1"/>
    <col min="20" max="20" width="3.85546875" customWidth="1"/>
    <col min="21" max="21" width="3.42578125" customWidth="1"/>
    <col min="22" max="22" width="3.5703125" customWidth="1"/>
    <col min="23" max="23" width="3.28515625" customWidth="1"/>
    <col min="24" max="24" width="4" customWidth="1"/>
    <col min="25" max="25" width="3.28515625" customWidth="1"/>
    <col min="26" max="48" width="3" bestFit="1" customWidth="1"/>
  </cols>
  <sheetData>
    <row r="1" spans="1:48" x14ac:dyDescent="0.25">
      <c r="A1" s="6" t="s">
        <v>0</v>
      </c>
      <c r="B1" s="6" t="s">
        <v>11</v>
      </c>
      <c r="C1" s="6" t="s">
        <v>14</v>
      </c>
      <c r="D1" s="6" t="s">
        <v>12</v>
      </c>
      <c r="E1" s="6" t="s">
        <v>13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s="1">
        <v>32</v>
      </c>
      <c r="AL1" s="1">
        <v>33</v>
      </c>
      <c r="AM1" s="1">
        <v>34</v>
      </c>
      <c r="AN1" s="1">
        <v>35</v>
      </c>
      <c r="AO1" s="1">
        <v>36</v>
      </c>
      <c r="AP1" s="1">
        <v>37</v>
      </c>
      <c r="AQ1" s="1">
        <v>38</v>
      </c>
      <c r="AR1" s="1">
        <v>39</v>
      </c>
      <c r="AS1" s="1">
        <v>40</v>
      </c>
      <c r="AT1" s="1">
        <v>41</v>
      </c>
      <c r="AU1" s="1">
        <v>42</v>
      </c>
      <c r="AV1" s="1">
        <v>43</v>
      </c>
    </row>
    <row r="2" spans="1:48" x14ac:dyDescent="0.25">
      <c r="A2" s="7" t="s">
        <v>21</v>
      </c>
      <c r="B2" s="8">
        <f t="shared" ref="B2:B7" si="0">(D2/C2)*1000</f>
        <v>500</v>
      </c>
      <c r="C2" s="8">
        <f t="shared" ref="C2:C7" si="1">COUNTIF(F2:CT2, "X")+COUNTIF(F2:CT2, "R")+COUNTIF(F2:CT2, "H")</f>
        <v>8</v>
      </c>
      <c r="D2" s="8">
        <f t="shared" ref="D2:D7" si="2">COUNTIF(F2:CU2,"R")+COUNTIF(F2:CU2,"H")</f>
        <v>4</v>
      </c>
      <c r="E2" s="8">
        <f t="shared" ref="E2:E12" si="3">COUNTIF(F2:CV2,"R")</f>
        <v>2</v>
      </c>
      <c r="F2" t="s">
        <v>36</v>
      </c>
      <c r="G2" t="s">
        <v>8</v>
      </c>
      <c r="H2" t="s">
        <v>37</v>
      </c>
      <c r="I2" t="s">
        <v>8</v>
      </c>
      <c r="J2" t="s">
        <v>8</v>
      </c>
      <c r="K2" t="s">
        <v>8</v>
      </c>
      <c r="L2" t="s">
        <v>36</v>
      </c>
      <c r="M2" t="s">
        <v>37</v>
      </c>
      <c r="X2" s="4"/>
      <c r="Y2" s="4"/>
      <c r="Z2" s="4"/>
      <c r="AA2" s="4"/>
      <c r="AB2" s="4"/>
      <c r="AC2" s="4"/>
      <c r="AD2" s="4"/>
      <c r="AE2" s="4"/>
    </row>
    <row r="3" spans="1:48" x14ac:dyDescent="0.25">
      <c r="A3" s="7" t="s">
        <v>22</v>
      </c>
      <c r="B3" s="8">
        <f t="shared" si="0"/>
        <v>636.36363636363637</v>
      </c>
      <c r="C3" s="8">
        <f t="shared" si="1"/>
        <v>11</v>
      </c>
      <c r="D3" s="8">
        <f t="shared" si="2"/>
        <v>7</v>
      </c>
      <c r="E3" s="8">
        <f t="shared" si="3"/>
        <v>3</v>
      </c>
      <c r="F3" t="s">
        <v>8</v>
      </c>
      <c r="G3" t="s">
        <v>8</v>
      </c>
      <c r="H3" t="s">
        <v>36</v>
      </c>
      <c r="I3" t="s">
        <v>36</v>
      </c>
      <c r="J3" t="s">
        <v>8</v>
      </c>
      <c r="K3" t="s">
        <v>37</v>
      </c>
      <c r="L3" t="s">
        <v>37</v>
      </c>
      <c r="M3" t="s">
        <v>36</v>
      </c>
      <c r="N3" t="s">
        <v>8</v>
      </c>
      <c r="O3" t="s">
        <v>37</v>
      </c>
      <c r="P3" t="s">
        <v>36</v>
      </c>
      <c r="X3" s="4"/>
      <c r="Y3" s="4"/>
      <c r="Z3" s="4"/>
      <c r="AA3" s="4"/>
      <c r="AB3" s="4"/>
      <c r="AC3" s="4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8" x14ac:dyDescent="0.25">
      <c r="A4" s="7" t="s">
        <v>23</v>
      </c>
      <c r="B4" s="8">
        <f t="shared" si="0"/>
        <v>333.33333333333331</v>
      </c>
      <c r="C4" s="8">
        <f t="shared" si="1"/>
        <v>6</v>
      </c>
      <c r="D4" s="8">
        <f t="shared" si="2"/>
        <v>2</v>
      </c>
      <c r="E4" s="8">
        <f t="shared" si="3"/>
        <v>1</v>
      </c>
      <c r="F4" t="s">
        <v>36</v>
      </c>
      <c r="G4" t="s">
        <v>8</v>
      </c>
      <c r="H4" t="s">
        <v>37</v>
      </c>
      <c r="I4" t="s">
        <v>8</v>
      </c>
      <c r="J4" t="s">
        <v>8</v>
      </c>
      <c r="K4" t="s">
        <v>8</v>
      </c>
    </row>
    <row r="5" spans="1:48" x14ac:dyDescent="0.25">
      <c r="A5" s="7" t="s">
        <v>24</v>
      </c>
      <c r="B5" s="8">
        <f t="shared" si="0"/>
        <v>363.63636363636363</v>
      </c>
      <c r="C5" s="8">
        <f t="shared" si="1"/>
        <v>11</v>
      </c>
      <c r="D5" s="8">
        <f t="shared" si="2"/>
        <v>4</v>
      </c>
      <c r="E5" s="8">
        <f t="shared" si="3"/>
        <v>2</v>
      </c>
      <c r="F5" t="s">
        <v>36</v>
      </c>
      <c r="G5" t="s">
        <v>8</v>
      </c>
      <c r="H5" t="s">
        <v>37</v>
      </c>
      <c r="I5" t="s">
        <v>8</v>
      </c>
      <c r="J5" t="s">
        <v>8</v>
      </c>
      <c r="K5" t="s">
        <v>8</v>
      </c>
      <c r="L5" t="s">
        <v>8</v>
      </c>
      <c r="M5" t="s">
        <v>8</v>
      </c>
      <c r="N5" t="s">
        <v>8</v>
      </c>
      <c r="O5" t="s">
        <v>36</v>
      </c>
      <c r="P5" t="s">
        <v>37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48" x14ac:dyDescent="0.25">
      <c r="A6" s="7" t="s">
        <v>25</v>
      </c>
      <c r="B6" s="8">
        <f t="shared" si="0"/>
        <v>500</v>
      </c>
      <c r="C6" s="8">
        <f t="shared" si="1"/>
        <v>8</v>
      </c>
      <c r="D6" s="8">
        <f t="shared" si="2"/>
        <v>4</v>
      </c>
      <c r="E6" s="8">
        <f t="shared" si="3"/>
        <v>2</v>
      </c>
      <c r="F6" t="s">
        <v>8</v>
      </c>
      <c r="G6" t="s">
        <v>8</v>
      </c>
      <c r="H6" t="s">
        <v>8</v>
      </c>
      <c r="I6" t="s">
        <v>36</v>
      </c>
      <c r="J6" t="s">
        <v>8</v>
      </c>
      <c r="K6" t="s">
        <v>37</v>
      </c>
      <c r="L6" t="s">
        <v>37</v>
      </c>
      <c r="M6" t="s">
        <v>36</v>
      </c>
      <c r="X6" s="4"/>
      <c r="Y6" s="4"/>
      <c r="Z6" s="4"/>
      <c r="AA6" s="3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8" x14ac:dyDescent="0.25">
      <c r="A7" s="7" t="s">
        <v>26</v>
      </c>
      <c r="B7" s="8">
        <f t="shared" si="0"/>
        <v>454.5454545454545</v>
      </c>
      <c r="C7" s="8">
        <f t="shared" si="1"/>
        <v>11</v>
      </c>
      <c r="D7" s="8">
        <f t="shared" si="2"/>
        <v>5</v>
      </c>
      <c r="E7" s="8">
        <f t="shared" si="3"/>
        <v>3</v>
      </c>
      <c r="F7" t="s">
        <v>36</v>
      </c>
      <c r="G7" t="s">
        <v>37</v>
      </c>
      <c r="H7" t="s">
        <v>37</v>
      </c>
      <c r="I7" t="s">
        <v>8</v>
      </c>
      <c r="J7" t="s">
        <v>8</v>
      </c>
      <c r="K7" t="s">
        <v>8</v>
      </c>
      <c r="L7" t="s">
        <v>8</v>
      </c>
      <c r="M7" t="s">
        <v>8</v>
      </c>
      <c r="N7" t="s">
        <v>8</v>
      </c>
      <c r="O7" t="s">
        <v>36</v>
      </c>
      <c r="P7" t="s">
        <v>37</v>
      </c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48" x14ac:dyDescent="0.25">
      <c r="A8" s="7" t="s">
        <v>27</v>
      </c>
      <c r="B8" s="8">
        <f t="shared" ref="B8:B12" si="4">(D8/C8)*1000</f>
        <v>333.33333333333331</v>
      </c>
      <c r="C8" s="8">
        <f t="shared" ref="C8:C12" si="5">COUNTIF(F8:CT8, "X")+COUNTIF(F8:CT8, "R")+COUNTIF(F8:CT8, "H")</f>
        <v>3</v>
      </c>
      <c r="D8" s="8">
        <f t="shared" ref="D8:D12" si="6">COUNTIF(F8:CU8,"R")+COUNTIF(F8:CU8,"H")</f>
        <v>1</v>
      </c>
      <c r="E8" s="8">
        <f t="shared" si="3"/>
        <v>0</v>
      </c>
      <c r="F8" t="s">
        <v>8</v>
      </c>
      <c r="G8" t="s">
        <v>8</v>
      </c>
      <c r="H8" t="s">
        <v>36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8" x14ac:dyDescent="0.25">
      <c r="A9" s="7" t="s">
        <v>28</v>
      </c>
      <c r="B9" s="8">
        <f t="shared" si="4"/>
        <v>454.5454545454545</v>
      </c>
      <c r="C9" s="8">
        <f t="shared" si="5"/>
        <v>11</v>
      </c>
      <c r="D9" s="8">
        <f t="shared" si="6"/>
        <v>5</v>
      </c>
      <c r="E9" s="8">
        <f t="shared" si="3"/>
        <v>2</v>
      </c>
      <c r="F9" t="s">
        <v>36</v>
      </c>
      <c r="G9" t="s">
        <v>8</v>
      </c>
      <c r="H9" t="s">
        <v>37</v>
      </c>
      <c r="I9" t="s">
        <v>8</v>
      </c>
      <c r="J9" t="s">
        <v>36</v>
      </c>
      <c r="K9" t="s">
        <v>8</v>
      </c>
      <c r="L9" t="s">
        <v>8</v>
      </c>
      <c r="M9" t="s">
        <v>8</v>
      </c>
      <c r="N9" t="s">
        <v>8</v>
      </c>
      <c r="O9" t="s">
        <v>36</v>
      </c>
      <c r="P9" t="s">
        <v>37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48" x14ac:dyDescent="0.25">
      <c r="A10" s="7" t="s">
        <v>29</v>
      </c>
      <c r="B10" s="8">
        <f t="shared" si="4"/>
        <v>428.57142857142856</v>
      </c>
      <c r="C10" s="8">
        <f t="shared" si="5"/>
        <v>7</v>
      </c>
      <c r="D10" s="8">
        <f t="shared" si="6"/>
        <v>3</v>
      </c>
      <c r="E10" s="8">
        <f t="shared" si="3"/>
        <v>0</v>
      </c>
      <c r="F10" t="s">
        <v>8</v>
      </c>
      <c r="G10" t="s">
        <v>36</v>
      </c>
      <c r="H10" t="s">
        <v>36</v>
      </c>
      <c r="I10" t="s">
        <v>36</v>
      </c>
      <c r="J10" t="s">
        <v>8</v>
      </c>
      <c r="K10" t="s">
        <v>8</v>
      </c>
      <c r="L10" t="s">
        <v>8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8" x14ac:dyDescent="0.25">
      <c r="A11" s="7" t="s">
        <v>30</v>
      </c>
      <c r="B11" s="8">
        <f>(D11/C11)*1000</f>
        <v>363.63636363636363</v>
      </c>
      <c r="C11" s="8">
        <f>COUNTIF(F11:CT11, "X")+COUNTIF(F11:CT11, "R")+COUNTIF(F11:CT11, "H")</f>
        <v>11</v>
      </c>
      <c r="D11" s="8">
        <f>COUNTIF(F11:CU11,"R")+COUNTIF(F11:CU11,"H")</f>
        <v>4</v>
      </c>
      <c r="E11" s="8">
        <f>COUNTIF(F11:CV11,"R")</f>
        <v>2</v>
      </c>
      <c r="F11" t="s">
        <v>36</v>
      </c>
      <c r="G11" t="s">
        <v>8</v>
      </c>
      <c r="H11" t="s">
        <v>37</v>
      </c>
      <c r="I11" t="s">
        <v>8</v>
      </c>
      <c r="J11" t="s">
        <v>8</v>
      </c>
      <c r="K11" t="s">
        <v>8</v>
      </c>
      <c r="L11" t="s">
        <v>8</v>
      </c>
      <c r="M11" t="s">
        <v>8</v>
      </c>
      <c r="N11" t="s">
        <v>8</v>
      </c>
      <c r="O11" t="s">
        <v>36</v>
      </c>
      <c r="P11" t="s">
        <v>37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48" x14ac:dyDescent="0.25">
      <c r="A12" s="7" t="s">
        <v>31</v>
      </c>
      <c r="B12" s="8">
        <f t="shared" si="4"/>
        <v>636.36363636363637</v>
      </c>
      <c r="C12" s="8">
        <f t="shared" si="5"/>
        <v>11</v>
      </c>
      <c r="D12" s="8">
        <f t="shared" si="6"/>
        <v>7</v>
      </c>
      <c r="E12" s="8">
        <f t="shared" si="3"/>
        <v>3</v>
      </c>
      <c r="F12" t="s">
        <v>8</v>
      </c>
      <c r="G12" t="s">
        <v>8</v>
      </c>
      <c r="H12" t="s">
        <v>36</v>
      </c>
      <c r="I12" t="s">
        <v>36</v>
      </c>
      <c r="J12" t="s">
        <v>8</v>
      </c>
      <c r="K12" t="s">
        <v>37</v>
      </c>
      <c r="L12" t="s">
        <v>37</v>
      </c>
      <c r="M12" t="s">
        <v>36</v>
      </c>
      <c r="N12" t="s">
        <v>8</v>
      </c>
      <c r="O12" t="s">
        <v>37</v>
      </c>
      <c r="P12" t="s">
        <v>36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48" x14ac:dyDescent="0.25">
      <c r="A13" s="7" t="s">
        <v>32</v>
      </c>
      <c r="B13" s="8">
        <f t="shared" ref="B13:B14" si="7">(D13/C13)*1000</f>
        <v>300</v>
      </c>
      <c r="C13" s="8">
        <f t="shared" ref="C13:C14" si="8">COUNTIF(F13:CT13, "X")+COUNTIF(F13:CT13, "R")+COUNTIF(F13:CT13, "H")</f>
        <v>10</v>
      </c>
      <c r="D13" s="8">
        <f t="shared" ref="D13:D14" si="9">COUNTIF(F13:CU13,"R")+COUNTIF(F13:CU13,"H")</f>
        <v>3</v>
      </c>
      <c r="E13" s="8">
        <f t="shared" ref="E13:E14" si="10">COUNTIF(F13:CV13,"R")</f>
        <v>2</v>
      </c>
      <c r="F13" t="s">
        <v>8</v>
      </c>
      <c r="G13" t="s">
        <v>37</v>
      </c>
      <c r="H13" t="s">
        <v>8</v>
      </c>
      <c r="I13" t="s">
        <v>8</v>
      </c>
      <c r="J13" t="s">
        <v>8</v>
      </c>
      <c r="K13" t="s">
        <v>8</v>
      </c>
      <c r="L13" t="s">
        <v>8</v>
      </c>
      <c r="M13" t="s">
        <v>8</v>
      </c>
      <c r="N13" t="s">
        <v>36</v>
      </c>
      <c r="O13" t="s">
        <v>37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48" x14ac:dyDescent="0.25">
      <c r="A14" s="7" t="s">
        <v>33</v>
      </c>
      <c r="B14" s="8">
        <f t="shared" si="7"/>
        <v>333.33333333333331</v>
      </c>
      <c r="C14" s="8">
        <f t="shared" si="8"/>
        <v>9</v>
      </c>
      <c r="D14" s="8">
        <f t="shared" si="9"/>
        <v>3</v>
      </c>
      <c r="E14" s="8">
        <f t="shared" si="10"/>
        <v>2</v>
      </c>
      <c r="F14" t="s">
        <v>37</v>
      </c>
      <c r="G14" t="s">
        <v>8</v>
      </c>
      <c r="H14" t="s">
        <v>8</v>
      </c>
      <c r="I14" t="s">
        <v>8</v>
      </c>
      <c r="J14" t="s">
        <v>8</v>
      </c>
      <c r="K14" t="s">
        <v>8</v>
      </c>
      <c r="L14" t="s">
        <v>8</v>
      </c>
      <c r="M14" t="s">
        <v>36</v>
      </c>
      <c r="N14" t="s">
        <v>37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Positions</vt:lpstr>
      <vt:lpstr>BattingOrder</vt:lpstr>
      <vt:lpstr>Stats</vt:lpstr>
    </vt:vector>
  </TitlesOfParts>
  <Company>TELUS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Arsenault</dc:creator>
  <cp:lastModifiedBy>B Arsenault</cp:lastModifiedBy>
  <dcterms:created xsi:type="dcterms:W3CDTF">2017-05-16T13:52:17Z</dcterms:created>
  <dcterms:modified xsi:type="dcterms:W3CDTF">2021-07-07T02:23:09Z</dcterms:modified>
</cp:coreProperties>
</file>